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otirisChinos\Downloads\"/>
    </mc:Choice>
  </mc:AlternateContent>
  <xr:revisionPtr revIDLastSave="0" documentId="8_{0B6E9DC8-1AEE-4043-BF88-CD6B01D080D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puts" sheetId="1" r:id="rId1"/>
    <sheet name="Ratios" sheetId="2" r:id="rId2"/>
    <sheet name="Dashboard" sheetId="3" r:id="rId3"/>
    <sheet name="Guide" sheetId="4" r:id="rId4"/>
    <sheet name="Peer Group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4" i="5" l="1"/>
  <c r="D23" i="2" s="1"/>
  <c r="F44" i="5"/>
  <c r="E44" i="5"/>
  <c r="D44" i="5"/>
  <c r="C44" i="5"/>
  <c r="B44" i="5"/>
  <c r="G43" i="5"/>
  <c r="D22" i="2" s="1"/>
  <c r="D10" i="3" s="1"/>
  <c r="F43" i="5"/>
  <c r="E43" i="5"/>
  <c r="D43" i="5"/>
  <c r="C43" i="5"/>
  <c r="B43" i="5"/>
  <c r="G42" i="5"/>
  <c r="D21" i="2" s="1"/>
  <c r="F42" i="5"/>
  <c r="E42" i="5"/>
  <c r="D42" i="5"/>
  <c r="C42" i="5"/>
  <c r="B42" i="5"/>
  <c r="G41" i="5"/>
  <c r="D20" i="2" s="1"/>
  <c r="D9" i="3" s="1"/>
  <c r="F41" i="5"/>
  <c r="E41" i="5"/>
  <c r="D41" i="5"/>
  <c r="C41" i="5"/>
  <c r="B41" i="5"/>
  <c r="G40" i="5"/>
  <c r="D19" i="2" s="1"/>
  <c r="F40" i="5"/>
  <c r="E40" i="5"/>
  <c r="D40" i="5"/>
  <c r="C40" i="5"/>
  <c r="B40" i="5"/>
  <c r="G39" i="5"/>
  <c r="D18" i="2" s="1"/>
  <c r="F39" i="5"/>
  <c r="E39" i="5"/>
  <c r="D39" i="5"/>
  <c r="C39" i="5"/>
  <c r="B39" i="5"/>
  <c r="F38" i="5"/>
  <c r="E38" i="5"/>
  <c r="G38" i="5" s="1"/>
  <c r="D17" i="2" s="1"/>
  <c r="D8" i="3" s="1"/>
  <c r="D38" i="5"/>
  <c r="C38" i="5"/>
  <c r="B38" i="5"/>
  <c r="G37" i="5"/>
  <c r="D16" i="2" s="1"/>
  <c r="D7" i="3" s="1"/>
  <c r="F37" i="5"/>
  <c r="E37" i="5"/>
  <c r="D37" i="5"/>
  <c r="C37" i="5"/>
  <c r="B37" i="5"/>
  <c r="F36" i="5"/>
  <c r="E36" i="5"/>
  <c r="D36" i="5"/>
  <c r="C36" i="5"/>
  <c r="B36" i="5"/>
  <c r="G36" i="5" s="1"/>
  <c r="D15" i="2" s="1"/>
  <c r="F35" i="5"/>
  <c r="E35" i="5"/>
  <c r="D35" i="5"/>
  <c r="C35" i="5"/>
  <c r="G35" i="5" s="1"/>
  <c r="D14" i="2" s="1"/>
  <c r="B35" i="5"/>
  <c r="F34" i="5"/>
  <c r="E34" i="5"/>
  <c r="D34" i="5"/>
  <c r="C34" i="5"/>
  <c r="B34" i="5"/>
  <c r="G34" i="5" s="1"/>
  <c r="D13" i="2" s="1"/>
  <c r="F33" i="5"/>
  <c r="E33" i="5"/>
  <c r="D33" i="5"/>
  <c r="C33" i="5"/>
  <c r="B33" i="5"/>
  <c r="G33" i="5" s="1"/>
  <c r="D12" i="2" s="1"/>
  <c r="F32" i="5"/>
  <c r="E32" i="5"/>
  <c r="D32" i="5"/>
  <c r="C32" i="5"/>
  <c r="B32" i="5"/>
  <c r="G32" i="5" s="1"/>
  <c r="D11" i="2" s="1"/>
  <c r="D6" i="3" s="1"/>
  <c r="G31" i="5"/>
  <c r="D10" i="2" s="1"/>
  <c r="D5" i="3" s="1"/>
  <c r="F31" i="5"/>
  <c r="E31" i="5"/>
  <c r="D31" i="5"/>
  <c r="C31" i="5"/>
  <c r="B31" i="5"/>
  <c r="F30" i="5"/>
  <c r="E30" i="5"/>
  <c r="D30" i="5"/>
  <c r="C30" i="5"/>
  <c r="B30" i="5"/>
  <c r="G30" i="5" s="1"/>
  <c r="D9" i="2" s="1"/>
  <c r="D4" i="3" s="1"/>
  <c r="F29" i="5"/>
  <c r="E29" i="5"/>
  <c r="D29" i="5"/>
  <c r="C29" i="5"/>
  <c r="B29" i="5"/>
  <c r="G29" i="5" s="1"/>
  <c r="D8" i="2" s="1"/>
  <c r="F28" i="5"/>
  <c r="E28" i="5"/>
  <c r="G28" i="5" s="1"/>
  <c r="D7" i="2" s="1"/>
  <c r="D28" i="5"/>
  <c r="C28" i="5"/>
  <c r="B28" i="5"/>
  <c r="F27" i="5"/>
  <c r="E27" i="5"/>
  <c r="D27" i="5"/>
  <c r="C27" i="5"/>
  <c r="B27" i="5"/>
  <c r="G27" i="5" s="1"/>
  <c r="D6" i="2" s="1"/>
  <c r="F26" i="5"/>
  <c r="E26" i="5"/>
  <c r="D26" i="5"/>
  <c r="C26" i="5"/>
  <c r="B26" i="5"/>
  <c r="G26" i="5" s="1"/>
  <c r="D5" i="2" s="1"/>
  <c r="F25" i="5"/>
  <c r="E25" i="5"/>
  <c r="D25" i="5"/>
  <c r="C25" i="5"/>
  <c r="G25" i="5" s="1"/>
  <c r="D4" i="2" s="1"/>
  <c r="B25" i="5"/>
  <c r="G21" i="5"/>
  <c r="G20" i="5"/>
  <c r="G19" i="5"/>
  <c r="G18" i="5"/>
  <c r="G17" i="5"/>
  <c r="G16" i="5"/>
  <c r="G15" i="5"/>
  <c r="G14" i="5"/>
  <c r="G13" i="5"/>
  <c r="G12" i="5"/>
  <c r="G11" i="5"/>
  <c r="G10" i="5"/>
  <c r="G9" i="5"/>
  <c r="G8" i="5"/>
  <c r="G7" i="5"/>
  <c r="G6" i="5"/>
  <c r="G5" i="5"/>
  <c r="C23" i="2"/>
  <c r="B23" i="2"/>
  <c r="E23" i="2" s="1"/>
  <c r="C22" i="2"/>
  <c r="C10" i="3" s="1"/>
  <c r="B22" i="2"/>
  <c r="C21" i="2"/>
  <c r="B21" i="2"/>
  <c r="E21" i="2" s="1"/>
  <c r="C20" i="2"/>
  <c r="C9" i="3" s="1"/>
  <c r="B20" i="2"/>
  <c r="C19" i="2"/>
  <c r="B19" i="2"/>
  <c r="E19" i="2" s="1"/>
  <c r="C18" i="2"/>
  <c r="B18" i="2"/>
  <c r="E18" i="2" s="1"/>
  <c r="C17" i="2"/>
  <c r="C8" i="3" s="1"/>
  <c r="B17" i="2"/>
  <c r="C16" i="2"/>
  <c r="C7" i="3" s="1"/>
  <c r="B16" i="2"/>
  <c r="C15" i="2"/>
  <c r="B15" i="2"/>
  <c r="E15" i="2" s="1"/>
  <c r="C14" i="2"/>
  <c r="B14" i="2"/>
  <c r="E14" i="2" s="1"/>
  <c r="C13" i="2"/>
  <c r="B13" i="2"/>
  <c r="E13" i="2" s="1"/>
  <c r="C12" i="2"/>
  <c r="B12" i="2"/>
  <c r="E12" i="2" s="1"/>
  <c r="C11" i="2"/>
  <c r="C6" i="3" s="1"/>
  <c r="B11" i="2"/>
  <c r="C10" i="2"/>
  <c r="C5" i="3" s="1"/>
  <c r="B10" i="2"/>
  <c r="C9" i="2"/>
  <c r="C4" i="3" s="1"/>
  <c r="B9" i="2"/>
  <c r="C8" i="2"/>
  <c r="B8" i="2"/>
  <c r="E8" i="2" s="1"/>
  <c r="C7" i="2"/>
  <c r="B7" i="2"/>
  <c r="E7" i="2" s="1"/>
  <c r="C6" i="2"/>
  <c r="B6" i="2"/>
  <c r="E6" i="2" s="1"/>
  <c r="C5" i="2"/>
  <c r="B5" i="2"/>
  <c r="E5" i="2" s="1"/>
  <c r="C4" i="2"/>
  <c r="B4" i="2"/>
  <c r="E4" i="2" s="1"/>
  <c r="B10" i="3" l="1"/>
  <c r="E22" i="2"/>
  <c r="B9" i="3"/>
  <c r="E20" i="2"/>
  <c r="B8" i="3"/>
  <c r="E17" i="2"/>
  <c r="E16" i="2"/>
  <c r="B7" i="3"/>
  <c r="E11" i="2"/>
  <c r="B6" i="3"/>
  <c r="B5" i="3"/>
  <c r="E10" i="2"/>
  <c r="E9" i="2"/>
  <c r="B4" i="3"/>
</calcChain>
</file>

<file path=xl/sharedStrings.xml><?xml version="1.0" encoding="utf-8"?>
<sst xmlns="http://schemas.openxmlformats.org/spreadsheetml/2006/main" count="163" uniqueCount="115">
  <si>
    <t>Greece2Day Financial Tools — #03 Financial Ratios Analyzer</t>
  </si>
  <si>
    <t>Συμπληρώστε μόνο τα κίτρινα κελιά. Ποσά σε € εκατ. εκτός αν αναφέρεται διαφορετικά.</t>
  </si>
  <si>
    <t>Κατάσταση Αποτελεσμάτων (€ εκατ.)</t>
  </si>
  <si>
    <t>Τρέχον Έτος</t>
  </si>
  <si>
    <t>Προηγ. Έτος</t>
  </si>
  <si>
    <t>Peer / Benchmark</t>
  </si>
  <si>
    <t>Revenue</t>
  </si>
  <si>
    <t>COGS</t>
  </si>
  <si>
    <t>EBITDA</t>
  </si>
  <si>
    <t>EBIT</t>
  </si>
  <si>
    <t>Net Income</t>
  </si>
  <si>
    <t>Interest Expense</t>
  </si>
  <si>
    <t>Ισολογισμός (€ εκατ.)</t>
  </si>
  <si>
    <t>Cash &amp; Equivalents</t>
  </si>
  <si>
    <t>Current Assets</t>
  </si>
  <si>
    <t>Inventory</t>
  </si>
  <si>
    <t>Current Liabilities</t>
  </si>
  <si>
    <t>Total Assets</t>
  </si>
  <si>
    <t>Total Equity</t>
  </si>
  <si>
    <t>Total Debt</t>
  </si>
  <si>
    <t>Invested Capital</t>
  </si>
  <si>
    <t>Accounts Receivable</t>
  </si>
  <si>
    <t>Στοιχεία Αγοράς</t>
  </si>
  <si>
    <t>Share Price (€)</t>
  </si>
  <si>
    <t>Shares Outstanding (εκατ.)</t>
  </si>
  <si>
    <t>Αυτόματος Υπολογισμός Χρηματοοικονομικών Δεικτών</t>
  </si>
  <si>
    <t>Κατηγορία / Δείκτης</t>
  </si>
  <si>
    <t>Peer Median</t>
  </si>
  <si>
    <t>Σύντομη ένδειξη</t>
  </si>
  <si>
    <t>Κερδοφορία — Gross Margin</t>
  </si>
  <si>
    <t>EBITDA Margin</t>
  </si>
  <si>
    <t>EBIT Margin</t>
  </si>
  <si>
    <t>Net Margin</t>
  </si>
  <si>
    <t>ROA</t>
  </si>
  <si>
    <t>ROE</t>
  </si>
  <si>
    <t>ROIC</t>
  </si>
  <si>
    <t>Ρευστότητα — Current Ratio</t>
  </si>
  <si>
    <t>Quick Ratio</t>
  </si>
  <si>
    <t>Cash Ratio</t>
  </si>
  <si>
    <t>Μόχλευση — Debt / Equity</t>
  </si>
  <si>
    <t>Debt / EBITDA</t>
  </si>
  <si>
    <t>Net Debt / EBITDA</t>
  </si>
  <si>
    <t>Interest Coverage</t>
  </si>
  <si>
    <t>Αποδοτικότητα — Asset Turnover</t>
  </si>
  <si>
    <t>Receivables Turnover</t>
  </si>
  <si>
    <t>Αποτίμηση — P/E</t>
  </si>
  <si>
    <t>P/BV</t>
  </si>
  <si>
    <t>EV / EBITDA</t>
  </si>
  <si>
    <t>EV / EBIT</t>
  </si>
  <si>
    <t>Financial Ratios Analyzer — Dashboard</t>
  </si>
  <si>
    <t>KPI</t>
  </si>
  <si>
    <t>Τρέχον</t>
  </si>
  <si>
    <t>Προηγ.</t>
  </si>
  <si>
    <t>Peer</t>
  </si>
  <si>
    <t>Current Ratio</t>
  </si>
  <si>
    <t>P/E</t>
  </si>
  <si>
    <t>Γρήγορη ανάγνωση</t>
  </si>
  <si>
    <t>Κερδοφορία</t>
  </si>
  <si>
    <t>ROE / ROIC / margins</t>
  </si>
  <si>
    <t>Δείτε τάση και peer</t>
  </si>
  <si>
    <t>Ρευστότητα</t>
  </si>
  <si>
    <t>Current / Quick / Cash</t>
  </si>
  <si>
    <t>Ικανότητα κάλυψης βραχυπρόθεσμων υποχρεώσεων</t>
  </si>
  <si>
    <t>Μόχλευση</t>
  </si>
  <si>
    <t>Debt/Equity / Net Debt/EBITDA</t>
  </si>
  <si>
    <t>Χρηματοοικονομικός κίνδυνος</t>
  </si>
  <si>
    <t>Αποδοτικότητα</t>
  </si>
  <si>
    <t>Turnover ratios</t>
  </si>
  <si>
    <t>Αποτελεσματική χρήση ενεργητικού</t>
  </si>
  <si>
    <t>Αποτίμηση</t>
  </si>
  <si>
    <t>P/E / P/BV / EV multiples</t>
  </si>
  <si>
    <t>Σύγκριση με peer, όχι αυτόνομη ετυμηγορία</t>
  </si>
  <si>
    <t>Οδηγίες Χρήσης</t>
  </si>
  <si>
    <t>1</t>
  </si>
  <si>
    <t>Inputs</t>
  </si>
  <si>
    <t>Αλλάζετε μόνο τα κίτρινα κελιά με μπλε αριθμούς.</t>
  </si>
  <si>
    <t>2</t>
  </si>
  <si>
    <t>Τρέχον / Προηγούμενο</t>
  </si>
  <si>
    <t>Εισάγετε στοιχεία δύο περιόδων για να φαίνεται η τάση.</t>
  </si>
  <si>
    <t>3</t>
  </si>
  <si>
    <t>Προαιρετικά εισάγετε κλαδικό μέσο ή συγκεκριμένο συγκρίσιμο.</t>
  </si>
  <si>
    <t>4</t>
  </si>
  <si>
    <t>Ratios</t>
  </si>
  <si>
    <t>Όλοι οι δείκτες υπολογίζονται αυτόματα.</t>
  </si>
  <si>
    <t>5</t>
  </si>
  <si>
    <t>Dashboard</t>
  </si>
  <si>
    <t>Συγκεντρώνει βασικά KPI για γρήγορη ανάγνωση.</t>
  </si>
  <si>
    <t>6</t>
  </si>
  <si>
    <t>Χρησιμοποιείται EBIT / Invested Capital ως απλοποιημένη προσέγγιση.</t>
  </si>
  <si>
    <t>7</t>
  </si>
  <si>
    <t>EV</t>
  </si>
  <si>
    <t>Market Cap + Debt − Cash.</t>
  </si>
  <si>
    <t>8</t>
  </si>
  <si>
    <t>Σημείωση</t>
  </si>
  <si>
    <t>Οι δείκτες χρειάζονται κλαδικό και λογιστικό context· δεν αποτελούν επενδυτική σύσταση.</t>
  </si>
  <si>
    <t>9</t>
  </si>
  <si>
    <t>Peer Group</t>
  </si>
  <si>
    <t>Περάστε έως 5 συγκρίσιμες εταιρείες. Το εργαλείο υπολογίζει αυτόματα median benchmark ανά ratio.</t>
  </si>
  <si>
    <t>10</t>
  </si>
  <si>
    <t>Γιατί median;</t>
  </si>
  <si>
    <t>Η διάμεσος περιορίζει την επίδραση ακραίων τιμών σε multiples και leverage ratios.</t>
  </si>
  <si>
    <t>Peer Group — έως 5 συγκρίσιμες εταιρείες | Αυτόματο Median Benchmark</t>
  </si>
  <si>
    <t>Συμπληρώστε μόνο τα κίτρινα κελιά. Αφήστε κενή μια εταιρεία αν δεν χρησιμοποιείται. Τα benchmark ratios υπολογίζονται ως median των διαθέσιμων peers.</t>
  </si>
  <si>
    <t>Οικονομικό στοιχείο (€ εκατ. εκτός όπου αναφέρεται)</t>
  </si>
  <si>
    <t>Peer 1</t>
  </si>
  <si>
    <t>Peer 2</t>
  </si>
  <si>
    <t>Peer 3</t>
  </si>
  <si>
    <t>Peer 4</t>
  </si>
  <si>
    <t>Peer 5</t>
  </si>
  <si>
    <t>Median Input</t>
  </si>
  <si>
    <t>Ratio</t>
  </si>
  <si>
    <t>Median Benchmark</t>
  </si>
  <si>
    <t>Gross Margin</t>
  </si>
  <si>
    <t>Debt / Equity</t>
  </si>
  <si>
    <t>Asset Turnover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</si>
</sst>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0.0%;[Red]\(0.0%\);\-"/>
    <numFmt numFmtId="166" formatCode="0.0\x;[Red]\(0.0\x\);\-"/>
    <numFmt numFmtId="167" formatCode="[$€-2]\ #,##0;[Red][$€-2]\ #,##0"/>
  </numFmts>
  <fonts count="9">
    <font>
      <sz val="11"/>
      <name val="Carlito"/>
    </font>
    <font>
      <sz val="10"/>
      <color rgb="FF000000"/>
      <name val="Aptos"/>
    </font>
    <font>
      <b/>
      <sz val="15"/>
      <color rgb="FFFFFFFF"/>
      <name val="Aptos"/>
    </font>
    <font>
      <b/>
      <sz val="10"/>
      <color rgb="FFFFFFFF"/>
      <name val="Aptos"/>
    </font>
    <font>
      <sz val="10"/>
      <color rgb="FF0000FF"/>
      <name val="Aptos"/>
    </font>
    <font>
      <sz val="10"/>
      <color rgb="FF008000"/>
      <name val="Aptos"/>
    </font>
    <font>
      <b/>
      <sz val="10"/>
      <color rgb="FF008000"/>
      <name val="Aptos"/>
    </font>
    <font>
      <b/>
      <sz val="10"/>
      <color rgb="FF0B2F5B"/>
      <name val="Aptos"/>
    </font>
    <font>
      <b/>
      <sz val="10"/>
      <color rgb="FF000000"/>
      <name val="Aptos"/>
    </font>
  </fonts>
  <fills count="11">
    <fill>
      <patternFill patternType="none"/>
    </fill>
    <fill>
      <patternFill patternType="gray125"/>
    </fill>
    <fill>
      <patternFill patternType="solid">
        <fgColor rgb="FF0B2F5B"/>
      </patternFill>
    </fill>
    <fill>
      <patternFill patternType="solid">
        <fgColor rgb="FFFFFF00"/>
      </patternFill>
    </fill>
    <fill>
      <patternFill patternType="solid">
        <fgColor rgb="FFE2F0D9"/>
      </patternFill>
    </fill>
    <fill>
      <patternFill patternType="solid">
        <fgColor rgb="FFEAF2F8"/>
      </patternFill>
    </fill>
    <fill>
      <patternFill patternType="solid">
        <fgColor rgb="FF0B2F5B"/>
      </patternFill>
    </fill>
    <fill>
      <patternFill patternType="solid">
        <fgColor rgb="FFFFFF00"/>
      </patternFill>
    </fill>
    <fill>
      <patternFill patternType="solid">
        <fgColor rgb="FFF2F2F2"/>
      </patternFill>
    </fill>
    <fill>
      <patternFill patternType="solid">
        <fgColor rgb="FFE2F0D9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7" fillId="5" borderId="0" xfId="0" applyFont="1" applyFill="1" applyAlignment="1">
      <alignment horizontal="center" vertical="center" wrapText="1"/>
    </xf>
    <xf numFmtId="0" fontId="3" fillId="6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2" fillId="6" borderId="0" xfId="0" applyFont="1" applyFill="1" applyAlignment="1">
      <alignment vertical="center" wrapText="1"/>
    </xf>
    <xf numFmtId="0" fontId="2" fillId="10" borderId="0" xfId="0" applyFont="1" applyFill="1" applyAlignment="1">
      <alignment vertical="center" wrapText="1"/>
    </xf>
    <xf numFmtId="0" fontId="0" fillId="10" borderId="0" xfId="0" applyFill="1"/>
    <xf numFmtId="0" fontId="1" fillId="10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167" fontId="4" fillId="3" borderId="0" xfId="0" applyNumberFormat="1" applyFont="1" applyFill="1" applyAlignment="1">
      <alignment horizontal="center" vertical="center" wrapText="1"/>
    </xf>
    <xf numFmtId="167" fontId="3" fillId="2" borderId="0" xfId="0" applyNumberFormat="1" applyFont="1" applyFill="1" applyAlignment="1">
      <alignment horizontal="center" vertical="center" wrapText="1"/>
    </xf>
    <xf numFmtId="165" fontId="5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6" fontId="5" fillId="0" borderId="0" xfId="0" applyNumberFormat="1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5" fontId="6" fillId="4" borderId="0" xfId="0" applyNumberFormat="1" applyFont="1" applyFill="1" applyAlignment="1">
      <alignment horizontal="center" vertical="center" wrapText="1"/>
    </xf>
    <xf numFmtId="166" fontId="6" fillId="4" borderId="0" xfId="0" applyNumberFormat="1" applyFont="1" applyFill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165" fontId="8" fillId="9" borderId="0" xfId="0" applyNumberFormat="1" applyFont="1" applyFill="1" applyAlignment="1">
      <alignment horizontal="center" vertical="center" wrapText="1"/>
    </xf>
    <xf numFmtId="166" fontId="1" fillId="0" borderId="0" xfId="0" applyNumberFormat="1" applyFont="1" applyAlignment="1">
      <alignment horizontal="center" vertical="center" wrapText="1"/>
    </xf>
    <xf numFmtId="166" fontId="8" fillId="9" borderId="0" xfId="0" applyNumberFormat="1" applyFont="1" applyFill="1" applyAlignment="1">
      <alignment horizontal="center" vertical="center" wrapText="1"/>
    </xf>
    <xf numFmtId="167" fontId="4" fillId="7" borderId="0" xfId="0" applyNumberFormat="1" applyFont="1" applyFill="1" applyAlignment="1">
      <alignment horizontal="center" vertical="center" wrapText="1"/>
    </xf>
    <xf numFmtId="167" fontId="1" fillId="8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6350</xdr:colOff>
      <xdr:row>0</xdr:row>
      <xdr:rowOff>0</xdr:rowOff>
    </xdr:from>
    <xdr:to>
      <xdr:col>5</xdr:col>
      <xdr:colOff>647684</xdr:colOff>
      <xdr:row>4</xdr:row>
      <xdr:rowOff>79664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CA74D8-CE6C-44DA-99F8-732BF15376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1950" y="0"/>
          <a:ext cx="1301734" cy="8670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57150</xdr:colOff>
      <xdr:row>1</xdr:row>
      <xdr:rowOff>165100</xdr:rowOff>
    </xdr:from>
    <xdr:to>
      <xdr:col>7</xdr:col>
      <xdr:colOff>38084</xdr:colOff>
      <xdr:row>6</xdr:row>
      <xdr:rowOff>143164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2E0664B-7CAF-4765-A39B-F0C025420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58150" y="419100"/>
          <a:ext cx="1301734" cy="8670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31750</xdr:colOff>
      <xdr:row>0</xdr:row>
      <xdr:rowOff>0</xdr:rowOff>
    </xdr:from>
    <xdr:to>
      <xdr:col>6</xdr:col>
      <xdr:colOff>12684</xdr:colOff>
      <xdr:row>4</xdr:row>
      <xdr:rowOff>79664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461628-0F7C-4462-8717-313DEA352C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32550" y="0"/>
          <a:ext cx="1301734" cy="8670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60037</xdr:rowOff>
    </xdr:from>
    <xdr:to>
      <xdr:col>8</xdr:col>
      <xdr:colOff>641334</xdr:colOff>
      <xdr:row>3</xdr:row>
      <xdr:rowOff>317501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D9C2D77-7702-FFFE-7C25-07B46E5C1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1200" y="60037"/>
          <a:ext cx="1301734" cy="8670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03"/>
  <sheetViews>
    <sheetView tabSelected="1" workbookViewId="0">
      <selection activeCell="B17" sqref="B17"/>
    </sheetView>
  </sheetViews>
  <sheetFormatPr defaultRowHeight="14"/>
  <cols>
    <col min="1" max="1" width="34" customWidth="1"/>
    <col min="2" max="4" width="18" customWidth="1"/>
    <col min="5" max="51" width="8.6640625" style="11"/>
  </cols>
  <sheetData>
    <row r="1" spans="1:8" ht="20" customHeight="1">
      <c r="A1" s="6" t="s">
        <v>0</v>
      </c>
      <c r="B1" s="6"/>
      <c r="C1" s="6"/>
      <c r="D1" s="6"/>
      <c r="E1" s="10"/>
      <c r="F1" s="10"/>
      <c r="G1" s="10"/>
      <c r="H1" s="10"/>
    </row>
    <row r="2" spans="1:8">
      <c r="A2" s="7" t="s">
        <v>1</v>
      </c>
      <c r="B2" s="7"/>
      <c r="C2" s="7"/>
      <c r="D2" s="7"/>
      <c r="E2" s="12"/>
      <c r="F2" s="12"/>
      <c r="G2" s="12"/>
      <c r="H2" s="12"/>
    </row>
    <row r="3" spans="1:8">
      <c r="A3" s="1"/>
      <c r="B3" s="1"/>
      <c r="C3" s="1"/>
      <c r="D3" s="1"/>
      <c r="E3" s="12"/>
      <c r="F3" s="12"/>
      <c r="G3" s="12"/>
      <c r="H3" s="12"/>
    </row>
    <row r="4" spans="1:8">
      <c r="A4" s="3" t="s">
        <v>2</v>
      </c>
      <c r="B4" s="13" t="s">
        <v>3</v>
      </c>
      <c r="C4" s="13" t="s">
        <v>4</v>
      </c>
      <c r="D4" s="13" t="s">
        <v>5</v>
      </c>
      <c r="E4" s="12"/>
      <c r="F4" s="12"/>
      <c r="G4" s="12"/>
      <c r="H4" s="12"/>
    </row>
    <row r="5" spans="1:8">
      <c r="A5" s="1" t="s">
        <v>6</v>
      </c>
      <c r="B5" s="14">
        <v>1000</v>
      </c>
      <c r="C5" s="14">
        <v>920</v>
      </c>
      <c r="D5" s="14">
        <v>950</v>
      </c>
      <c r="E5" s="12"/>
      <c r="F5" s="12"/>
      <c r="G5" s="12"/>
      <c r="H5" s="12"/>
    </row>
    <row r="6" spans="1:8">
      <c r="A6" s="1" t="s">
        <v>7</v>
      </c>
      <c r="B6" s="14">
        <v>620</v>
      </c>
      <c r="C6" s="14">
        <v>580</v>
      </c>
      <c r="D6" s="14">
        <v>590</v>
      </c>
      <c r="E6" s="12"/>
      <c r="F6" s="12"/>
      <c r="G6" s="12"/>
      <c r="H6" s="12"/>
    </row>
    <row r="7" spans="1:8">
      <c r="A7" s="1" t="s">
        <v>8</v>
      </c>
      <c r="B7" s="14">
        <v>180</v>
      </c>
      <c r="C7" s="14">
        <v>155</v>
      </c>
      <c r="D7" s="14">
        <v>170</v>
      </c>
      <c r="E7" s="12"/>
      <c r="F7" s="12"/>
      <c r="G7" s="12"/>
      <c r="H7" s="12"/>
    </row>
    <row r="8" spans="1:8">
      <c r="A8" s="1" t="s">
        <v>9</v>
      </c>
      <c r="B8" s="14">
        <v>140</v>
      </c>
      <c r="C8" s="14">
        <v>120</v>
      </c>
      <c r="D8" s="14">
        <v>135</v>
      </c>
      <c r="E8" s="12"/>
      <c r="F8" s="12"/>
      <c r="G8" s="12"/>
      <c r="H8" s="12"/>
    </row>
    <row r="9" spans="1:8">
      <c r="A9" s="1" t="s">
        <v>10</v>
      </c>
      <c r="B9" s="14">
        <v>90</v>
      </c>
      <c r="C9" s="14">
        <v>75</v>
      </c>
      <c r="D9" s="14">
        <v>85</v>
      </c>
      <c r="E9" s="12"/>
      <c r="F9" s="12"/>
      <c r="G9" s="12"/>
      <c r="H9" s="12"/>
    </row>
    <row r="10" spans="1:8">
      <c r="A10" s="1" t="s">
        <v>11</v>
      </c>
      <c r="B10" s="14">
        <v>25</v>
      </c>
      <c r="C10" s="14">
        <v>24</v>
      </c>
      <c r="D10" s="14">
        <v>22</v>
      </c>
      <c r="E10" s="12"/>
      <c r="F10" s="12"/>
      <c r="G10" s="12"/>
      <c r="H10" s="12"/>
    </row>
    <row r="11" spans="1:8">
      <c r="A11" s="3" t="s">
        <v>12</v>
      </c>
      <c r="B11" s="15"/>
      <c r="C11" s="15"/>
      <c r="D11" s="15"/>
      <c r="E11" s="12"/>
      <c r="F11" s="12"/>
      <c r="G11" s="12"/>
      <c r="H11" s="12"/>
    </row>
    <row r="12" spans="1:8">
      <c r="A12" s="1" t="s">
        <v>13</v>
      </c>
      <c r="B12" s="14">
        <v>120</v>
      </c>
      <c r="C12" s="14">
        <v>105</v>
      </c>
      <c r="D12" s="14">
        <v>110</v>
      </c>
      <c r="E12" s="12"/>
      <c r="F12" s="12"/>
      <c r="G12" s="12"/>
      <c r="H12" s="12"/>
    </row>
    <row r="13" spans="1:8">
      <c r="A13" s="1" t="s">
        <v>14</v>
      </c>
      <c r="B13" s="14">
        <v>420</v>
      </c>
      <c r="C13" s="14">
        <v>390</v>
      </c>
      <c r="D13" s="14">
        <v>400</v>
      </c>
      <c r="E13" s="12"/>
      <c r="F13" s="12"/>
      <c r="G13" s="12"/>
      <c r="H13" s="12"/>
    </row>
    <row r="14" spans="1:8">
      <c r="A14" s="1" t="s">
        <v>15</v>
      </c>
      <c r="B14" s="14">
        <v>110</v>
      </c>
      <c r="C14" s="14">
        <v>105</v>
      </c>
      <c r="D14" s="14">
        <v>100</v>
      </c>
      <c r="E14" s="12"/>
      <c r="F14" s="12"/>
      <c r="G14" s="12"/>
      <c r="H14" s="12"/>
    </row>
    <row r="15" spans="1:8">
      <c r="A15" s="1" t="s">
        <v>16</v>
      </c>
      <c r="B15" s="14">
        <v>260</v>
      </c>
      <c r="C15" s="14">
        <v>250</v>
      </c>
      <c r="D15" s="14">
        <v>245</v>
      </c>
      <c r="E15" s="12"/>
      <c r="F15" s="12"/>
      <c r="G15" s="12"/>
      <c r="H15" s="12"/>
    </row>
    <row r="16" spans="1:8">
      <c r="A16" s="1" t="s">
        <v>17</v>
      </c>
      <c r="B16" s="14">
        <v>1450</v>
      </c>
      <c r="C16" s="14">
        <v>1370</v>
      </c>
      <c r="D16" s="14">
        <v>1400</v>
      </c>
      <c r="E16" s="12"/>
      <c r="F16" s="12"/>
      <c r="G16" s="12"/>
      <c r="H16" s="12"/>
    </row>
    <row r="17" spans="1:8">
      <c r="A17" s="1" t="s">
        <v>18</v>
      </c>
      <c r="B17" s="14">
        <v>650</v>
      </c>
      <c r="C17" s="14">
        <v>610</v>
      </c>
      <c r="D17" s="14">
        <v>640</v>
      </c>
      <c r="E17" s="12"/>
      <c r="F17" s="12"/>
      <c r="G17" s="12"/>
      <c r="H17" s="12"/>
    </row>
    <row r="18" spans="1:8">
      <c r="A18" s="1" t="s">
        <v>19</v>
      </c>
      <c r="B18" s="14">
        <v>480</v>
      </c>
      <c r="C18" s="14">
        <v>460</v>
      </c>
      <c r="D18" s="14">
        <v>450</v>
      </c>
      <c r="E18" s="12"/>
      <c r="F18" s="12"/>
      <c r="G18" s="12"/>
      <c r="H18" s="12"/>
    </row>
    <row r="19" spans="1:8">
      <c r="A19" s="1" t="s">
        <v>20</v>
      </c>
      <c r="B19" s="14">
        <v>1010</v>
      </c>
      <c r="C19" s="14">
        <v>965</v>
      </c>
      <c r="D19" s="14">
        <v>990</v>
      </c>
      <c r="E19" s="12"/>
      <c r="F19" s="12"/>
      <c r="G19" s="12"/>
      <c r="H19" s="12"/>
    </row>
    <row r="20" spans="1:8">
      <c r="A20" s="1" t="s">
        <v>21</v>
      </c>
      <c r="B20" s="14">
        <v>180</v>
      </c>
      <c r="C20" s="14">
        <v>170</v>
      </c>
      <c r="D20" s="14">
        <v>175</v>
      </c>
      <c r="E20" s="12"/>
      <c r="F20" s="12"/>
      <c r="G20" s="12"/>
      <c r="H20" s="12"/>
    </row>
    <row r="21" spans="1:8">
      <c r="A21" s="3" t="s">
        <v>22</v>
      </c>
      <c r="B21" s="15"/>
      <c r="C21" s="15"/>
      <c r="D21" s="15"/>
      <c r="E21" s="12"/>
      <c r="F21" s="12"/>
      <c r="G21" s="12"/>
      <c r="H21" s="12"/>
    </row>
    <row r="22" spans="1:8">
      <c r="A22" s="1" t="s">
        <v>23</v>
      </c>
      <c r="B22" s="14">
        <v>8.5</v>
      </c>
      <c r="C22" s="14">
        <v>7.8</v>
      </c>
      <c r="D22" s="14">
        <v>8.1999999999999993</v>
      </c>
      <c r="E22" s="12"/>
      <c r="F22" s="12"/>
      <c r="G22" s="12"/>
      <c r="H22" s="12"/>
    </row>
    <row r="23" spans="1:8">
      <c r="A23" s="1" t="s">
        <v>24</v>
      </c>
      <c r="B23" s="14">
        <v>100</v>
      </c>
      <c r="C23" s="14">
        <v>100</v>
      </c>
      <c r="D23" s="14">
        <v>100</v>
      </c>
      <c r="E23" s="12"/>
      <c r="F23" s="12"/>
      <c r="G23" s="12"/>
      <c r="H23" s="12"/>
    </row>
    <row r="24" spans="1:8" s="11" customFormat="1">
      <c r="A24" s="12"/>
      <c r="B24" s="12"/>
      <c r="C24" s="12"/>
      <c r="D24" s="12"/>
      <c r="E24" s="12"/>
      <c r="F24" s="12"/>
      <c r="G24" s="12"/>
      <c r="H24" s="12"/>
    </row>
    <row r="25" spans="1:8" s="11" customFormat="1">
      <c r="A25" s="12"/>
      <c r="B25" s="12"/>
      <c r="C25" s="12"/>
      <c r="D25" s="12"/>
      <c r="E25" s="12"/>
      <c r="F25" s="12"/>
      <c r="G25" s="12"/>
      <c r="H25" s="12"/>
    </row>
    <row r="26" spans="1:8" s="11" customFormat="1">
      <c r="A26" s="12"/>
      <c r="B26" s="12"/>
      <c r="C26" s="12"/>
      <c r="D26" s="12"/>
      <c r="E26" s="12"/>
      <c r="F26" s="12"/>
      <c r="G26" s="12"/>
      <c r="H26" s="12"/>
    </row>
    <row r="27" spans="1:8" s="11" customFormat="1">
      <c r="A27" s="12"/>
      <c r="B27" s="12"/>
      <c r="C27" s="12"/>
      <c r="D27" s="12"/>
      <c r="E27" s="12"/>
      <c r="F27" s="12"/>
      <c r="G27" s="12"/>
      <c r="H27" s="12"/>
    </row>
    <row r="28" spans="1:8" s="11" customFormat="1">
      <c r="A28" s="12"/>
      <c r="B28" s="12"/>
      <c r="C28" s="12"/>
      <c r="D28" s="12"/>
      <c r="E28" s="12"/>
      <c r="F28" s="12"/>
      <c r="G28" s="12"/>
      <c r="H28" s="12"/>
    </row>
    <row r="29" spans="1:8" s="11" customFormat="1">
      <c r="A29" s="12"/>
      <c r="B29" s="12"/>
      <c r="C29" s="12"/>
      <c r="D29" s="12"/>
      <c r="E29" s="12"/>
      <c r="F29" s="12"/>
      <c r="G29" s="12"/>
      <c r="H29" s="12"/>
    </row>
    <row r="30" spans="1:8" s="11" customFormat="1">
      <c r="A30" s="12"/>
      <c r="B30" s="12"/>
      <c r="C30" s="12"/>
      <c r="D30" s="12"/>
      <c r="E30" s="12"/>
      <c r="F30" s="12"/>
      <c r="G30" s="12"/>
      <c r="H30" s="12"/>
    </row>
    <row r="31" spans="1:8" s="11" customFormat="1"/>
    <row r="32" spans="1:8" s="11" customFormat="1"/>
    <row r="33" s="11" customFormat="1"/>
    <row r="34" s="11" customFormat="1"/>
    <row r="35" s="11" customFormat="1"/>
    <row r="36" s="11" customFormat="1"/>
    <row r="37" s="11" customFormat="1"/>
    <row r="38" s="11" customFormat="1"/>
    <row r="39" s="11" customFormat="1"/>
    <row r="40" s="11" customFormat="1"/>
    <row r="41" s="11" customFormat="1"/>
    <row r="42" s="11" customFormat="1"/>
    <row r="43" s="11" customFormat="1"/>
    <row r="44" s="11" customFormat="1"/>
    <row r="45" s="11" customFormat="1"/>
    <row r="46" s="11" customFormat="1"/>
    <row r="47" s="11" customFormat="1"/>
    <row r="48" s="11" customFormat="1"/>
    <row r="49" s="11" customFormat="1"/>
    <row r="50" s="11" customFormat="1"/>
    <row r="51" s="11" customFormat="1"/>
    <row r="52" s="11" customFormat="1"/>
    <row r="53" s="11" customFormat="1"/>
    <row r="54" s="11" customFormat="1"/>
    <row r="55" s="11" customFormat="1"/>
    <row r="56" s="11" customFormat="1"/>
    <row r="57" s="11" customFormat="1"/>
    <row r="58" s="11" customFormat="1"/>
    <row r="59" s="11" customFormat="1"/>
    <row r="60" s="11" customFormat="1"/>
    <row r="61" s="11" customFormat="1"/>
    <row r="62" s="11" customFormat="1"/>
    <row r="63" s="11" customFormat="1"/>
    <row r="64" s="11" customFormat="1"/>
    <row r="65" s="11" customFormat="1"/>
    <row r="66" s="11" customFormat="1"/>
    <row r="67" s="11" customFormat="1"/>
    <row r="68" s="11" customFormat="1"/>
    <row r="69" s="11" customFormat="1"/>
    <row r="70" s="11" customFormat="1"/>
    <row r="71" s="11" customFormat="1"/>
    <row r="72" s="11" customFormat="1"/>
    <row r="73" s="11" customFormat="1"/>
    <row r="74" s="11" customFormat="1"/>
    <row r="75" s="11" customFormat="1"/>
    <row r="76" s="11" customFormat="1"/>
    <row r="77" s="11" customFormat="1"/>
    <row r="78" s="11" customFormat="1"/>
    <row r="79" s="11" customFormat="1"/>
    <row r="80" s="11" customFormat="1"/>
    <row r="81" s="11" customFormat="1"/>
    <row r="82" s="11" customFormat="1"/>
    <row r="83" s="11" customFormat="1"/>
    <row r="84" s="11" customFormat="1"/>
    <row r="85" s="11" customFormat="1"/>
    <row r="86" s="11" customFormat="1"/>
    <row r="87" s="11" customFormat="1"/>
    <row r="88" s="11" customFormat="1"/>
    <row r="89" s="11" customFormat="1"/>
    <row r="90" s="11" customFormat="1"/>
    <row r="91" s="11" customFormat="1"/>
    <row r="92" s="11" customFormat="1"/>
    <row r="93" s="11" customFormat="1"/>
    <row r="94" s="11" customFormat="1"/>
    <row r="95" s="11" customFormat="1"/>
    <row r="96" s="11" customFormat="1"/>
    <row r="97" s="11" customFormat="1"/>
    <row r="98" s="11" customFormat="1"/>
    <row r="99" s="11" customFormat="1"/>
    <row r="100" s="11" customFormat="1"/>
    <row r="101" s="11" customFormat="1"/>
    <row r="102" s="11" customFormat="1"/>
    <row r="103" s="11" customFormat="1"/>
  </sheetData>
  <mergeCells count="2">
    <mergeCell ref="A1:D1"/>
    <mergeCell ref="A2:D2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294"/>
  <sheetViews>
    <sheetView topLeftCell="A3" workbookViewId="0">
      <selection activeCell="G10" sqref="G10"/>
    </sheetView>
  </sheetViews>
  <sheetFormatPr defaultRowHeight="14"/>
  <cols>
    <col min="1" max="1" width="36" customWidth="1"/>
    <col min="2" max="4" width="17" customWidth="1"/>
    <col min="5" max="5" width="18" customWidth="1"/>
    <col min="6" max="45" width="8.6640625" style="11"/>
  </cols>
  <sheetData>
    <row r="1" spans="1:8" ht="20" customHeight="1">
      <c r="A1" s="6" t="s">
        <v>25</v>
      </c>
      <c r="B1" s="6"/>
      <c r="C1" s="6"/>
      <c r="D1" s="6"/>
      <c r="E1" s="6"/>
      <c r="F1" s="10"/>
      <c r="G1" s="10"/>
      <c r="H1" s="10"/>
    </row>
    <row r="2" spans="1:8">
      <c r="A2" s="1"/>
      <c r="B2" s="1"/>
      <c r="C2" s="1"/>
      <c r="D2" s="1"/>
      <c r="E2" s="1"/>
      <c r="F2" s="12"/>
      <c r="G2" s="12"/>
      <c r="H2" s="12"/>
    </row>
    <row r="3" spans="1:8">
      <c r="A3" s="3" t="s">
        <v>26</v>
      </c>
      <c r="B3" s="13" t="s">
        <v>3</v>
      </c>
      <c r="C3" s="13" t="s">
        <v>4</v>
      </c>
      <c r="D3" s="13" t="s">
        <v>27</v>
      </c>
      <c r="E3" s="13" t="s">
        <v>28</v>
      </c>
      <c r="F3" s="12"/>
      <c r="G3" s="12"/>
      <c r="H3" s="12"/>
    </row>
    <row r="4" spans="1:8">
      <c r="A4" s="1" t="s">
        <v>29</v>
      </c>
      <c r="B4" s="16">
        <f>IFERROR((Inputs!B5-Inputs!B6)/Inputs!B5,0)</f>
        <v>0.38</v>
      </c>
      <c r="C4" s="16">
        <f>IFERROR((Inputs!C5-Inputs!C6)/Inputs!C5,0)</f>
        <v>0.36956521739130432</v>
      </c>
      <c r="D4" s="16">
        <f>'Peer Group'!G25</f>
        <v>0.37894736842105264</v>
      </c>
      <c r="E4" s="17" t="str">
        <f t="shared" ref="E4:E23" si="0">IF(B4=D4,"≈ Peer",IF(B4&gt;D4,"Πάνω από Peer","Κάτω από Peer"))</f>
        <v>Πάνω από Peer</v>
      </c>
      <c r="F4" s="12"/>
      <c r="G4" s="12"/>
      <c r="H4" s="12"/>
    </row>
    <row r="5" spans="1:8">
      <c r="A5" s="1" t="s">
        <v>30</v>
      </c>
      <c r="B5" s="16">
        <f>IFERROR(Inputs!B7/Inputs!B5,0)</f>
        <v>0.18</v>
      </c>
      <c r="C5" s="16">
        <f>IFERROR(Inputs!C7/Inputs!C5,0)</f>
        <v>0.16847826086956522</v>
      </c>
      <c r="D5" s="16">
        <f>'Peer Group'!G26</f>
        <v>0.1816326530612245</v>
      </c>
      <c r="E5" s="17" t="str">
        <f t="shared" si="0"/>
        <v>Κάτω από Peer</v>
      </c>
      <c r="F5" s="12"/>
      <c r="G5" s="12"/>
      <c r="H5" s="12"/>
    </row>
    <row r="6" spans="1:8">
      <c r="A6" s="1" t="s">
        <v>31</v>
      </c>
      <c r="B6" s="16">
        <f>IFERROR(Inputs!B8/Inputs!B5,0)</f>
        <v>0.14000000000000001</v>
      </c>
      <c r="C6" s="16">
        <f>IFERROR(Inputs!C8/Inputs!C5,0)</f>
        <v>0.13043478260869565</v>
      </c>
      <c r="D6" s="16">
        <f>'Peer Group'!G27</f>
        <v>0.14489795918367346</v>
      </c>
      <c r="E6" s="17" t="str">
        <f t="shared" si="0"/>
        <v>Κάτω από Peer</v>
      </c>
      <c r="F6" s="12"/>
      <c r="G6" s="12"/>
      <c r="H6" s="12"/>
    </row>
    <row r="7" spans="1:8">
      <c r="A7" s="1" t="s">
        <v>32</v>
      </c>
      <c r="B7" s="16">
        <f>IFERROR(Inputs!B9/Inputs!B5,0)</f>
        <v>0.09</v>
      </c>
      <c r="C7" s="16">
        <f>IFERROR(Inputs!C9/Inputs!C5,0)</f>
        <v>8.1521739130434784E-2</v>
      </c>
      <c r="D7" s="16">
        <f>'Peer Group'!G28</f>
        <v>8.9795918367346933E-2</v>
      </c>
      <c r="E7" s="17" t="str">
        <f t="shared" si="0"/>
        <v>Πάνω από Peer</v>
      </c>
      <c r="F7" s="12"/>
      <c r="G7" s="12"/>
      <c r="H7" s="12"/>
    </row>
    <row r="8" spans="1:8">
      <c r="A8" s="1" t="s">
        <v>33</v>
      </c>
      <c r="B8" s="16">
        <f>IFERROR(Inputs!B9/Inputs!B16,0)</f>
        <v>6.2068965517241378E-2</v>
      </c>
      <c r="C8" s="16">
        <f>IFERROR(Inputs!C9/Inputs!C16,0)</f>
        <v>5.4744525547445258E-2</v>
      </c>
      <c r="D8" s="16">
        <f>'Peer Group'!G29</f>
        <v>6.1538461538461542E-2</v>
      </c>
      <c r="E8" s="17" t="str">
        <f t="shared" si="0"/>
        <v>Πάνω από Peer</v>
      </c>
      <c r="F8" s="12"/>
      <c r="G8" s="12"/>
      <c r="H8" s="12"/>
    </row>
    <row r="9" spans="1:8">
      <c r="A9" s="1" t="s">
        <v>34</v>
      </c>
      <c r="B9" s="16">
        <f>IFERROR(Inputs!B9/Inputs!B17,0)</f>
        <v>0.13846153846153847</v>
      </c>
      <c r="C9" s="16">
        <f>IFERROR(Inputs!C9/Inputs!C17,0)</f>
        <v>0.12295081967213115</v>
      </c>
      <c r="D9" s="16">
        <f>'Peer Group'!G30</f>
        <v>0.13435114503816795</v>
      </c>
      <c r="E9" s="17" t="str">
        <f t="shared" si="0"/>
        <v>Πάνω από Peer</v>
      </c>
      <c r="F9" s="12"/>
      <c r="G9" s="12"/>
      <c r="H9" s="12"/>
    </row>
    <row r="10" spans="1:8">
      <c r="A10" s="1" t="s">
        <v>35</v>
      </c>
      <c r="B10" s="16">
        <f>IFERROR(Inputs!B8/Inputs!B19,0)</f>
        <v>0.13861386138613863</v>
      </c>
      <c r="C10" s="16">
        <f>IFERROR(Inputs!C8/Inputs!C19,0)</f>
        <v>0.12435233160621761</v>
      </c>
      <c r="D10" s="16">
        <f>'Peer Group'!G31</f>
        <v>0.13990147783251231</v>
      </c>
      <c r="E10" s="17" t="str">
        <f t="shared" si="0"/>
        <v>Κάτω από Peer</v>
      </c>
      <c r="F10" s="12"/>
      <c r="G10" s="12"/>
      <c r="H10" s="12"/>
    </row>
    <row r="11" spans="1:8">
      <c r="A11" s="1" t="s">
        <v>36</v>
      </c>
      <c r="B11" s="18">
        <f>IFERROR(Inputs!B13/Inputs!B15,0)</f>
        <v>1.6153846153846154</v>
      </c>
      <c r="C11" s="18">
        <f>IFERROR(Inputs!C13/Inputs!C15,0)</f>
        <v>1.56</v>
      </c>
      <c r="D11" s="18">
        <f>'Peer Group'!G32</f>
        <v>1.64</v>
      </c>
      <c r="E11" s="17" t="str">
        <f t="shared" si="0"/>
        <v>Κάτω από Peer</v>
      </c>
      <c r="F11" s="12"/>
      <c r="G11" s="12"/>
      <c r="H11" s="12"/>
    </row>
    <row r="12" spans="1:8">
      <c r="A12" s="1" t="s">
        <v>37</v>
      </c>
      <c r="B12" s="18">
        <f>IFERROR((Inputs!B13-Inputs!B14)/Inputs!B15,0)</f>
        <v>1.1923076923076923</v>
      </c>
      <c r="C12" s="18">
        <f>IFERROR((Inputs!C13-Inputs!C14)/Inputs!C15,0)</f>
        <v>1.1399999999999999</v>
      </c>
      <c r="D12" s="18">
        <f>'Peer Group'!G33</f>
        <v>1.22</v>
      </c>
      <c r="E12" s="17" t="str">
        <f t="shared" si="0"/>
        <v>Κάτω από Peer</v>
      </c>
      <c r="F12" s="12"/>
      <c r="G12" s="12"/>
      <c r="H12" s="12"/>
    </row>
    <row r="13" spans="1:8">
      <c r="A13" s="1" t="s">
        <v>38</v>
      </c>
      <c r="B13" s="18">
        <f>IFERROR(Inputs!B12/Inputs!B15,0)</f>
        <v>0.46153846153846156</v>
      </c>
      <c r="C13" s="18">
        <f>IFERROR(Inputs!C12/Inputs!C15,0)</f>
        <v>0.42</v>
      </c>
      <c r="D13" s="18">
        <f>'Peer Group'!G34</f>
        <v>0.46</v>
      </c>
      <c r="E13" s="17" t="str">
        <f t="shared" si="0"/>
        <v>Πάνω από Peer</v>
      </c>
      <c r="F13" s="12"/>
      <c r="G13" s="12"/>
      <c r="H13" s="12"/>
    </row>
    <row r="14" spans="1:8">
      <c r="A14" s="1" t="s">
        <v>39</v>
      </c>
      <c r="B14" s="18">
        <f>IFERROR(Inputs!B18/Inputs!B17,0)</f>
        <v>0.7384615384615385</v>
      </c>
      <c r="C14" s="18">
        <f>IFERROR(Inputs!C18/Inputs!C17,0)</f>
        <v>0.75409836065573765</v>
      </c>
      <c r="D14" s="18">
        <f>'Peer Group'!G35</f>
        <v>0.703125</v>
      </c>
      <c r="E14" s="17" t="str">
        <f t="shared" si="0"/>
        <v>Πάνω από Peer</v>
      </c>
      <c r="F14" s="12"/>
      <c r="G14" s="12"/>
      <c r="H14" s="12"/>
    </row>
    <row r="15" spans="1:8">
      <c r="A15" s="1" t="s">
        <v>40</v>
      </c>
      <c r="B15" s="18">
        <f>IFERROR(Inputs!B18/Inputs!B7,0)</f>
        <v>2.6666666666666665</v>
      </c>
      <c r="C15" s="18">
        <f>IFERROR(Inputs!C18/Inputs!C7,0)</f>
        <v>2.967741935483871</v>
      </c>
      <c r="D15" s="18">
        <f>'Peer Group'!G36</f>
        <v>2.5842696629213484</v>
      </c>
      <c r="E15" s="17" t="str">
        <f t="shared" si="0"/>
        <v>Πάνω από Peer</v>
      </c>
      <c r="F15" s="12"/>
      <c r="G15" s="12"/>
      <c r="H15" s="12"/>
    </row>
    <row r="16" spans="1:8">
      <c r="A16" s="1" t="s">
        <v>41</v>
      </c>
      <c r="B16" s="18">
        <f>IFERROR((Inputs!B18-Inputs!B12)/Inputs!B7,0)</f>
        <v>2</v>
      </c>
      <c r="C16" s="18">
        <f>IFERROR((Inputs!C18-Inputs!C12)/Inputs!C7,0)</f>
        <v>2.2903225806451615</v>
      </c>
      <c r="D16" s="18">
        <f>'Peer Group'!G37</f>
        <v>1.9382022471910112</v>
      </c>
      <c r="E16" s="17" t="str">
        <f t="shared" si="0"/>
        <v>Πάνω από Peer</v>
      </c>
      <c r="F16" s="12"/>
      <c r="G16" s="12"/>
      <c r="H16" s="12"/>
    </row>
    <row r="17" spans="1:8">
      <c r="A17" s="1" t="s">
        <v>42</v>
      </c>
      <c r="B17" s="18">
        <f>IFERROR(Inputs!B8/Inputs!B10,0)</f>
        <v>5.6</v>
      </c>
      <c r="C17" s="18">
        <f>IFERROR(Inputs!C8/Inputs!C10,0)</f>
        <v>5</v>
      </c>
      <c r="D17" s="18">
        <f>'Peer Group'!G38</f>
        <v>6.1363636363636367</v>
      </c>
      <c r="E17" s="17" t="str">
        <f t="shared" si="0"/>
        <v>Κάτω από Peer</v>
      </c>
      <c r="F17" s="12"/>
      <c r="G17" s="12"/>
      <c r="H17" s="12"/>
    </row>
    <row r="18" spans="1:8">
      <c r="A18" s="1" t="s">
        <v>43</v>
      </c>
      <c r="B18" s="18">
        <f>IFERROR(Inputs!B5/Inputs!B16,0)</f>
        <v>0.68965517241379315</v>
      </c>
      <c r="C18" s="18">
        <f>IFERROR(Inputs!C5/Inputs!C16,0)</f>
        <v>0.67153284671532842</v>
      </c>
      <c r="D18" s="18">
        <f>'Peer Group'!G39</f>
        <v>0.68531468531468531</v>
      </c>
      <c r="E18" s="17" t="str">
        <f t="shared" si="0"/>
        <v>Πάνω από Peer</v>
      </c>
      <c r="F18" s="12"/>
      <c r="G18" s="12"/>
      <c r="H18" s="12"/>
    </row>
    <row r="19" spans="1:8">
      <c r="A19" s="1" t="s">
        <v>44</v>
      </c>
      <c r="B19" s="18">
        <f>IFERROR(Inputs!B5/Inputs!B20,0)</f>
        <v>5.5555555555555554</v>
      </c>
      <c r="C19" s="18">
        <f>IFERROR(Inputs!C5/Inputs!C20,0)</f>
        <v>5.4117647058823533</v>
      </c>
      <c r="D19" s="18">
        <f>'Peer Group'!G40</f>
        <v>5.5056179775280896</v>
      </c>
      <c r="E19" s="17" t="str">
        <f t="shared" si="0"/>
        <v>Πάνω από Peer</v>
      </c>
      <c r="F19" s="12"/>
      <c r="G19" s="12"/>
      <c r="H19" s="12"/>
    </row>
    <row r="20" spans="1:8">
      <c r="A20" s="1" t="s">
        <v>45</v>
      </c>
      <c r="B20" s="18">
        <f>IFERROR((Inputs!B22*Inputs!B23)/Inputs!B9,0)</f>
        <v>9.4444444444444446</v>
      </c>
      <c r="C20" s="18">
        <f>IFERROR((Inputs!C22*Inputs!C23)/Inputs!C9,0)</f>
        <v>10.4</v>
      </c>
      <c r="D20" s="18">
        <f>'Peer Group'!G41</f>
        <v>9.545454545454545</v>
      </c>
      <c r="E20" s="17" t="str">
        <f t="shared" si="0"/>
        <v>Κάτω από Peer</v>
      </c>
      <c r="F20" s="12"/>
      <c r="G20" s="12"/>
      <c r="H20" s="12"/>
    </row>
    <row r="21" spans="1:8">
      <c r="A21" s="1" t="s">
        <v>46</v>
      </c>
      <c r="B21" s="18">
        <f>IFERROR((Inputs!B22*Inputs!B23)/Inputs!B17,0)</f>
        <v>1.3076923076923077</v>
      </c>
      <c r="C21" s="18">
        <f>IFERROR((Inputs!C22*Inputs!C23)/Inputs!C17,0)</f>
        <v>1.278688524590164</v>
      </c>
      <c r="D21" s="18">
        <f>'Peer Group'!G42</f>
        <v>1.2812499999999998</v>
      </c>
      <c r="E21" s="17" t="str">
        <f t="shared" si="0"/>
        <v>Πάνω από Peer</v>
      </c>
      <c r="F21" s="12"/>
      <c r="G21" s="12"/>
      <c r="H21" s="12"/>
    </row>
    <row r="22" spans="1:8">
      <c r="A22" s="1" t="s">
        <v>47</v>
      </c>
      <c r="B22" s="18">
        <f>IFERROR(((Inputs!B22*Inputs!B23)+Inputs!B18-Inputs!B12)/Inputs!B7,0)</f>
        <v>6.7222222222222223</v>
      </c>
      <c r="C22" s="18">
        <f>IFERROR(((Inputs!C22*Inputs!C23)+Inputs!C18-Inputs!C12)/Inputs!C7,0)</f>
        <v>7.32258064516129</v>
      </c>
      <c r="D22" s="18">
        <f>'Peer Group'!G43</f>
        <v>6.6573033707865168</v>
      </c>
      <c r="E22" s="17" t="str">
        <f t="shared" si="0"/>
        <v>Πάνω από Peer</v>
      </c>
      <c r="F22" s="12"/>
      <c r="G22" s="12"/>
      <c r="H22" s="12"/>
    </row>
    <row r="23" spans="1:8">
      <c r="A23" s="1" t="s">
        <v>48</v>
      </c>
      <c r="B23" s="18">
        <f>IFERROR(((Inputs!B22*Inputs!B23)+Inputs!B18-Inputs!B12)/Inputs!B8,0)</f>
        <v>8.6428571428571423</v>
      </c>
      <c r="C23" s="18">
        <f>IFERROR(((Inputs!C22*Inputs!C23)+Inputs!C18-Inputs!C12)/Inputs!C8,0)</f>
        <v>9.4583333333333339</v>
      </c>
      <c r="D23" s="18">
        <f>'Peer Group'!G44</f>
        <v>8.3450704225352119</v>
      </c>
      <c r="E23" s="17" t="str">
        <f t="shared" si="0"/>
        <v>Πάνω από Peer</v>
      </c>
      <c r="F23" s="12"/>
      <c r="G23" s="12"/>
      <c r="H23" s="12"/>
    </row>
    <row r="24" spans="1:8" s="11" customFormat="1">
      <c r="A24" s="12"/>
      <c r="B24" s="12"/>
      <c r="C24" s="12"/>
      <c r="D24" s="12"/>
      <c r="E24" s="12"/>
      <c r="F24" s="12"/>
      <c r="G24" s="12"/>
      <c r="H24" s="12"/>
    </row>
    <row r="25" spans="1:8" s="11" customFormat="1">
      <c r="A25" s="12"/>
      <c r="B25" s="12"/>
      <c r="C25" s="12"/>
      <c r="D25" s="12"/>
      <c r="E25" s="12"/>
      <c r="F25" s="12"/>
      <c r="G25" s="12"/>
      <c r="H25" s="12"/>
    </row>
    <row r="26" spans="1:8" s="11" customFormat="1">
      <c r="A26" s="12"/>
      <c r="B26" s="12"/>
      <c r="C26" s="12"/>
      <c r="D26" s="12"/>
      <c r="E26" s="12"/>
      <c r="F26" s="12"/>
      <c r="G26" s="12"/>
      <c r="H26" s="12"/>
    </row>
    <row r="27" spans="1:8" s="11" customFormat="1">
      <c r="A27" s="12"/>
      <c r="B27" s="12"/>
      <c r="C27" s="12"/>
      <c r="D27" s="12"/>
      <c r="E27" s="12"/>
      <c r="F27" s="12"/>
      <c r="G27" s="12"/>
      <c r="H27" s="12"/>
    </row>
    <row r="28" spans="1:8" s="11" customFormat="1">
      <c r="A28" s="12"/>
      <c r="B28" s="12"/>
      <c r="C28" s="12"/>
      <c r="D28" s="12"/>
      <c r="E28" s="12"/>
      <c r="F28" s="12"/>
      <c r="G28" s="12"/>
      <c r="H28" s="12"/>
    </row>
    <row r="29" spans="1:8" s="11" customFormat="1">
      <c r="A29" s="12"/>
      <c r="B29" s="12"/>
      <c r="C29" s="12"/>
      <c r="D29" s="12"/>
      <c r="E29" s="12"/>
      <c r="F29" s="12"/>
      <c r="G29" s="12"/>
      <c r="H29" s="12"/>
    </row>
    <row r="30" spans="1:8" s="11" customFormat="1">
      <c r="A30" s="12"/>
      <c r="B30" s="12"/>
      <c r="C30" s="12"/>
      <c r="D30" s="12"/>
      <c r="E30" s="12"/>
      <c r="F30" s="12"/>
      <c r="G30" s="12"/>
      <c r="H30" s="12"/>
    </row>
    <row r="31" spans="1:8" s="11" customFormat="1"/>
    <row r="32" spans="1:8" s="11" customFormat="1"/>
    <row r="33" s="11" customFormat="1"/>
    <row r="34" s="11" customFormat="1"/>
    <row r="35" s="11" customFormat="1"/>
    <row r="36" s="11" customFormat="1"/>
    <row r="37" s="11" customFormat="1"/>
    <row r="38" s="11" customFormat="1"/>
    <row r="39" s="11" customFormat="1"/>
    <row r="40" s="11" customFormat="1"/>
    <row r="41" s="11" customFormat="1"/>
    <row r="42" s="11" customFormat="1"/>
    <row r="43" s="11" customFormat="1"/>
    <row r="44" s="11" customFormat="1"/>
    <row r="45" s="11" customFormat="1"/>
    <row r="46" s="11" customFormat="1"/>
    <row r="47" s="11" customFormat="1"/>
    <row r="48" s="11" customFormat="1"/>
    <row r="49" s="11" customFormat="1"/>
    <row r="50" s="11" customFormat="1"/>
    <row r="51" s="11" customFormat="1"/>
    <row r="52" s="11" customFormat="1"/>
    <row r="53" s="11" customFormat="1"/>
    <row r="54" s="11" customFormat="1"/>
    <row r="55" s="11" customFormat="1"/>
    <row r="56" s="11" customFormat="1"/>
    <row r="57" s="11" customFormat="1"/>
    <row r="58" s="11" customFormat="1"/>
    <row r="59" s="11" customFormat="1"/>
    <row r="60" s="11" customFormat="1"/>
    <row r="61" s="11" customFormat="1"/>
    <row r="62" s="11" customFormat="1"/>
    <row r="63" s="11" customFormat="1"/>
    <row r="64" s="11" customFormat="1"/>
    <row r="65" s="11" customFormat="1"/>
    <row r="66" s="11" customFormat="1"/>
    <row r="67" s="11" customFormat="1"/>
    <row r="68" s="11" customFormat="1"/>
    <row r="69" s="11" customFormat="1"/>
    <row r="70" s="11" customFormat="1"/>
    <row r="71" s="11" customFormat="1"/>
    <row r="72" s="11" customFormat="1"/>
    <row r="73" s="11" customFormat="1"/>
    <row r="74" s="11" customFormat="1"/>
    <row r="75" s="11" customFormat="1"/>
    <row r="76" s="11" customFormat="1"/>
    <row r="77" s="11" customFormat="1"/>
    <row r="78" s="11" customFormat="1"/>
    <row r="79" s="11" customFormat="1"/>
    <row r="80" s="11" customFormat="1"/>
    <row r="81" s="11" customFormat="1"/>
    <row r="82" s="11" customFormat="1"/>
    <row r="83" s="11" customFormat="1"/>
    <row r="84" s="11" customFormat="1"/>
    <row r="85" s="11" customFormat="1"/>
    <row r="86" s="11" customFormat="1"/>
    <row r="87" s="11" customFormat="1"/>
    <row r="88" s="11" customFormat="1"/>
    <row r="89" s="11" customFormat="1"/>
    <row r="90" s="11" customFormat="1"/>
    <row r="91" s="11" customFormat="1"/>
    <row r="92" s="11" customFormat="1"/>
    <row r="93" s="11" customFormat="1"/>
    <row r="94" s="11" customFormat="1"/>
    <row r="95" s="11" customFormat="1"/>
    <row r="96" s="11" customFormat="1"/>
    <row r="97" s="11" customFormat="1"/>
    <row r="98" s="11" customFormat="1"/>
    <row r="99" s="11" customFormat="1"/>
    <row r="100" s="11" customFormat="1"/>
    <row r="101" s="11" customFormat="1"/>
    <row r="102" s="11" customFormat="1"/>
    <row r="103" s="11" customFormat="1"/>
    <row r="104" s="11" customFormat="1"/>
    <row r="105" s="11" customFormat="1"/>
    <row r="106" s="11" customFormat="1"/>
    <row r="107" s="11" customFormat="1"/>
    <row r="108" s="11" customFormat="1"/>
    <row r="109" s="11" customFormat="1"/>
    <row r="110" s="11" customFormat="1"/>
    <row r="111" s="11" customFormat="1"/>
    <row r="112" s="11" customFormat="1"/>
    <row r="113" s="11" customFormat="1"/>
    <row r="114" s="11" customFormat="1"/>
    <row r="115" s="11" customFormat="1"/>
    <row r="116" s="11" customFormat="1"/>
    <row r="117" s="11" customFormat="1"/>
    <row r="118" s="11" customFormat="1"/>
    <row r="119" s="11" customFormat="1"/>
    <row r="120" s="11" customFormat="1"/>
    <row r="121" s="11" customFormat="1"/>
    <row r="122" s="11" customFormat="1"/>
    <row r="123" s="11" customFormat="1"/>
    <row r="124" s="11" customFormat="1"/>
    <row r="125" s="11" customFormat="1"/>
    <row r="126" s="11" customFormat="1"/>
    <row r="127" s="11" customFormat="1"/>
    <row r="128" s="11" customFormat="1"/>
    <row r="129" s="11" customFormat="1"/>
    <row r="130" s="11" customFormat="1"/>
    <row r="131" s="11" customFormat="1"/>
    <row r="132" s="11" customFormat="1"/>
    <row r="133" s="11" customFormat="1"/>
    <row r="134" s="11" customFormat="1"/>
    <row r="135" s="11" customFormat="1"/>
    <row r="136" s="11" customFormat="1"/>
    <row r="137" s="11" customFormat="1"/>
    <row r="138" s="11" customFormat="1"/>
    <row r="139" s="11" customFormat="1"/>
    <row r="140" s="11" customFormat="1"/>
    <row r="141" s="11" customFormat="1"/>
    <row r="142" s="11" customFormat="1"/>
    <row r="143" s="11" customFormat="1"/>
    <row r="144" s="11" customFormat="1"/>
    <row r="145" s="11" customFormat="1"/>
    <row r="146" s="11" customFormat="1"/>
    <row r="147" s="11" customFormat="1"/>
    <row r="148" s="11" customFormat="1"/>
    <row r="149" s="11" customFormat="1"/>
    <row r="150" s="11" customFormat="1"/>
    <row r="151" s="11" customFormat="1"/>
    <row r="152" s="11" customFormat="1"/>
    <row r="153" s="11" customFormat="1"/>
    <row r="154" s="11" customFormat="1"/>
    <row r="155" s="11" customFormat="1"/>
    <row r="156" s="11" customFormat="1"/>
    <row r="157" s="11" customFormat="1"/>
    <row r="158" s="11" customFormat="1"/>
    <row r="159" s="11" customFormat="1"/>
    <row r="160" s="11" customFormat="1"/>
    <row r="161" s="11" customFormat="1"/>
    <row r="162" s="11" customFormat="1"/>
    <row r="163" s="11" customFormat="1"/>
    <row r="164" s="11" customFormat="1"/>
    <row r="165" s="11" customFormat="1"/>
    <row r="166" s="11" customFormat="1"/>
    <row r="167" s="11" customFormat="1"/>
    <row r="168" s="11" customFormat="1"/>
    <row r="169" s="11" customFormat="1"/>
    <row r="170" s="11" customFormat="1"/>
    <row r="171" s="11" customFormat="1"/>
    <row r="172" s="11" customFormat="1"/>
    <row r="173" s="11" customFormat="1"/>
    <row r="174" s="11" customFormat="1"/>
    <row r="175" s="11" customFormat="1"/>
    <row r="176" s="11" customFormat="1"/>
    <row r="177" s="11" customFormat="1"/>
    <row r="178" s="11" customFormat="1"/>
    <row r="179" s="11" customFormat="1"/>
    <row r="180" s="11" customFormat="1"/>
    <row r="181" s="11" customFormat="1"/>
    <row r="182" s="11" customFormat="1"/>
    <row r="183" s="11" customFormat="1"/>
    <row r="184" s="11" customFormat="1"/>
    <row r="185" s="11" customFormat="1"/>
    <row r="186" s="11" customFormat="1"/>
    <row r="187" s="11" customFormat="1"/>
    <row r="188" s="11" customFormat="1"/>
    <row r="189" s="11" customFormat="1"/>
    <row r="190" s="11" customFormat="1"/>
    <row r="191" s="11" customFormat="1"/>
    <row r="192" s="11" customFormat="1"/>
    <row r="193" s="11" customFormat="1"/>
    <row r="194" s="11" customFormat="1"/>
    <row r="195" s="11" customFormat="1"/>
    <row r="196" s="11" customFormat="1"/>
    <row r="197" s="11" customFormat="1"/>
    <row r="198" s="11" customFormat="1"/>
    <row r="199" s="11" customFormat="1"/>
    <row r="200" s="11" customFormat="1"/>
    <row r="201" s="11" customFormat="1"/>
    <row r="202" s="11" customFormat="1"/>
    <row r="203" s="11" customFormat="1"/>
    <row r="204" s="11" customFormat="1"/>
    <row r="205" s="11" customFormat="1"/>
    <row r="206" s="11" customFormat="1"/>
    <row r="207" s="11" customFormat="1"/>
    <row r="208" s="11" customFormat="1"/>
    <row r="209" s="11" customFormat="1"/>
    <row r="210" s="11" customFormat="1"/>
    <row r="211" s="11" customFormat="1"/>
    <row r="212" s="11" customFormat="1"/>
    <row r="213" s="11" customFormat="1"/>
    <row r="214" s="11" customFormat="1"/>
    <row r="215" s="11" customFormat="1"/>
    <row r="216" s="11" customFormat="1"/>
    <row r="217" s="11" customFormat="1"/>
    <row r="218" s="11" customFormat="1"/>
    <row r="219" s="11" customFormat="1"/>
    <row r="220" s="11" customFormat="1"/>
    <row r="221" s="11" customFormat="1"/>
    <row r="222" s="11" customFormat="1"/>
    <row r="223" s="11" customFormat="1"/>
    <row r="224" s="11" customFormat="1"/>
    <row r="225" s="11" customFormat="1"/>
    <row r="226" s="11" customFormat="1"/>
    <row r="227" s="11" customFormat="1"/>
    <row r="228" s="11" customFormat="1"/>
    <row r="229" s="11" customFormat="1"/>
    <row r="230" s="11" customFormat="1"/>
    <row r="231" s="11" customFormat="1"/>
    <row r="232" s="11" customFormat="1"/>
    <row r="233" s="11" customFormat="1"/>
    <row r="234" s="11" customFormat="1"/>
    <row r="235" s="11" customFormat="1"/>
    <row r="236" s="11" customFormat="1"/>
    <row r="237" s="11" customFormat="1"/>
    <row r="238" s="11" customFormat="1"/>
    <row r="239" s="11" customFormat="1"/>
    <row r="240" s="11" customFormat="1"/>
    <row r="241" s="11" customFormat="1"/>
    <row r="242" s="11" customFormat="1"/>
    <row r="243" s="11" customFormat="1"/>
    <row r="244" s="11" customFormat="1"/>
    <row r="245" s="11" customFormat="1"/>
    <row r="246" s="11" customFormat="1"/>
    <row r="247" s="11" customFormat="1"/>
    <row r="248" s="11" customFormat="1"/>
    <row r="249" s="11" customFormat="1"/>
    <row r="250" s="11" customFormat="1"/>
    <row r="251" s="11" customFormat="1"/>
    <row r="252" s="11" customFormat="1"/>
    <row r="253" s="11" customFormat="1"/>
    <row r="254" s="11" customFormat="1"/>
    <row r="255" s="11" customFormat="1"/>
    <row r="256" s="11" customFormat="1"/>
    <row r="257" s="11" customFormat="1"/>
    <row r="258" s="11" customFormat="1"/>
    <row r="259" s="11" customFormat="1"/>
    <row r="260" s="11" customFormat="1"/>
    <row r="261" s="11" customFormat="1"/>
    <row r="262" s="11" customFormat="1"/>
    <row r="263" s="11" customFormat="1"/>
    <row r="264" s="11" customFormat="1"/>
    <row r="265" s="11" customFormat="1"/>
    <row r="266" s="11" customFormat="1"/>
    <row r="267" s="11" customFormat="1"/>
    <row r="268" s="11" customFormat="1"/>
    <row r="269" s="11" customFormat="1"/>
    <row r="270" s="11" customFormat="1"/>
    <row r="271" s="11" customFormat="1"/>
    <row r="272" s="11" customFormat="1"/>
    <row r="273" s="11" customFormat="1"/>
    <row r="274" s="11" customFormat="1"/>
    <row r="275" s="11" customFormat="1"/>
    <row r="276" s="11" customFormat="1"/>
    <row r="277" s="11" customFormat="1"/>
    <row r="278" s="11" customFormat="1"/>
    <row r="279" s="11" customFormat="1"/>
    <row r="280" s="11" customFormat="1"/>
    <row r="281" s="11" customFormat="1"/>
    <row r="282" s="11" customFormat="1"/>
    <row r="283" s="11" customFormat="1"/>
    <row r="284" s="11" customFormat="1"/>
    <row r="285" s="11" customFormat="1"/>
    <row r="286" s="11" customFormat="1"/>
    <row r="287" s="11" customFormat="1"/>
    <row r="288" s="11" customFormat="1"/>
    <row r="289" s="11" customFormat="1"/>
    <row r="290" s="11" customFormat="1"/>
    <row r="291" s="11" customFormat="1"/>
    <row r="292" s="11" customFormat="1"/>
    <row r="293" s="11" customFormat="1"/>
    <row r="294" s="11" customFormat="1"/>
  </sheetData>
  <mergeCells count="1">
    <mergeCell ref="A1:E1"/>
  </mergeCells>
  <conditionalFormatting sqref="B4:B23">
    <cfRule type="colorScale" priority="1">
      <colorScale>
        <cfvo type="min"/>
        <cfvo type="percentile" val="50"/>
        <cfvo type="max"/>
        <color rgb="FFF4CCCC"/>
        <color rgb="FFFFF2CC"/>
        <color rgb="FFD9EAD3"/>
      </colorScale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288"/>
  <sheetViews>
    <sheetView workbookViewId="0">
      <selection activeCell="B4" sqref="B4:D10"/>
    </sheetView>
  </sheetViews>
  <sheetFormatPr defaultRowHeight="14"/>
  <cols>
    <col min="1" max="1" width="24" customWidth="1"/>
    <col min="2" max="4" width="20" customWidth="1"/>
    <col min="5" max="38" width="8.6640625" style="11"/>
  </cols>
  <sheetData>
    <row r="1" spans="1:8" ht="20" customHeight="1">
      <c r="A1" s="19" t="s">
        <v>49</v>
      </c>
      <c r="B1" s="19"/>
      <c r="C1" s="19"/>
      <c r="D1" s="19"/>
      <c r="E1" s="10"/>
      <c r="F1" s="10"/>
      <c r="G1" s="10"/>
      <c r="H1" s="10"/>
    </row>
    <row r="2" spans="1:8">
      <c r="A2" s="1"/>
      <c r="B2" s="1"/>
      <c r="C2" s="1"/>
      <c r="D2" s="1"/>
      <c r="E2" s="12"/>
      <c r="F2" s="12"/>
      <c r="G2" s="12"/>
      <c r="H2" s="12"/>
    </row>
    <row r="3" spans="1:8">
      <c r="A3" s="3" t="s">
        <v>50</v>
      </c>
      <c r="B3" s="13" t="s">
        <v>51</v>
      </c>
      <c r="C3" s="13" t="s">
        <v>52</v>
      </c>
      <c r="D3" s="13" t="s">
        <v>53</v>
      </c>
      <c r="E3" s="12"/>
      <c r="F3" s="12"/>
      <c r="G3" s="12"/>
      <c r="H3" s="12"/>
    </row>
    <row r="4" spans="1:8">
      <c r="A4" s="1" t="s">
        <v>34</v>
      </c>
      <c r="B4" s="20">
        <f>Ratios!B9</f>
        <v>0.13846153846153847</v>
      </c>
      <c r="C4" s="20">
        <f>Ratios!C9</f>
        <v>0.12295081967213115</v>
      </c>
      <c r="D4" s="20">
        <f>Ratios!D9</f>
        <v>0.13435114503816795</v>
      </c>
      <c r="E4" s="12"/>
      <c r="F4" s="12"/>
      <c r="G4" s="12"/>
      <c r="H4" s="12"/>
    </row>
    <row r="5" spans="1:8">
      <c r="A5" s="1" t="s">
        <v>35</v>
      </c>
      <c r="B5" s="20">
        <f>Ratios!B10</f>
        <v>0.13861386138613863</v>
      </c>
      <c r="C5" s="20">
        <f>Ratios!C10</f>
        <v>0.12435233160621761</v>
      </c>
      <c r="D5" s="20">
        <f>Ratios!D10</f>
        <v>0.13990147783251231</v>
      </c>
      <c r="E5" s="12"/>
      <c r="F5" s="12"/>
      <c r="G5" s="12"/>
      <c r="H5" s="12"/>
    </row>
    <row r="6" spans="1:8">
      <c r="A6" s="1" t="s">
        <v>54</v>
      </c>
      <c r="B6" s="21">
        <f>Ratios!B11</f>
        <v>1.6153846153846154</v>
      </c>
      <c r="C6" s="21">
        <f>Ratios!C11</f>
        <v>1.56</v>
      </c>
      <c r="D6" s="21">
        <f>Ratios!D11</f>
        <v>1.64</v>
      </c>
      <c r="E6" s="12"/>
      <c r="F6" s="12"/>
      <c r="G6" s="12"/>
      <c r="H6" s="12"/>
    </row>
    <row r="7" spans="1:8">
      <c r="A7" s="1" t="s">
        <v>41</v>
      </c>
      <c r="B7" s="21">
        <f>Ratios!B16</f>
        <v>2</v>
      </c>
      <c r="C7" s="21">
        <f>Ratios!C16</f>
        <v>2.2903225806451615</v>
      </c>
      <c r="D7" s="21">
        <f>Ratios!D16</f>
        <v>1.9382022471910112</v>
      </c>
      <c r="E7" s="12"/>
      <c r="F7" s="12"/>
      <c r="G7" s="12"/>
      <c r="H7" s="12"/>
    </row>
    <row r="8" spans="1:8">
      <c r="A8" s="1" t="s">
        <v>42</v>
      </c>
      <c r="B8" s="21">
        <f>Ratios!B17</f>
        <v>5.6</v>
      </c>
      <c r="C8" s="21">
        <f>Ratios!C17</f>
        <v>5</v>
      </c>
      <c r="D8" s="21">
        <f>Ratios!D17</f>
        <v>6.1363636363636367</v>
      </c>
      <c r="E8" s="12"/>
      <c r="F8" s="12"/>
      <c r="G8" s="12"/>
      <c r="H8" s="12"/>
    </row>
    <row r="9" spans="1:8">
      <c r="A9" s="1" t="s">
        <v>55</v>
      </c>
      <c r="B9" s="21">
        <f>Ratios!B20</f>
        <v>9.4444444444444446</v>
      </c>
      <c r="C9" s="21">
        <f>Ratios!C20</f>
        <v>10.4</v>
      </c>
      <c r="D9" s="21">
        <f>Ratios!D20</f>
        <v>9.545454545454545</v>
      </c>
      <c r="E9" s="12"/>
      <c r="F9" s="12"/>
      <c r="G9" s="12"/>
      <c r="H9" s="12"/>
    </row>
    <row r="10" spans="1:8">
      <c r="A10" s="1" t="s">
        <v>47</v>
      </c>
      <c r="B10" s="21">
        <f>Ratios!B22</f>
        <v>6.7222222222222223</v>
      </c>
      <c r="C10" s="21">
        <f>Ratios!C22</f>
        <v>7.32258064516129</v>
      </c>
      <c r="D10" s="21">
        <f>Ratios!D22</f>
        <v>6.6573033707865168</v>
      </c>
      <c r="E10" s="12"/>
      <c r="F10" s="12"/>
      <c r="G10" s="12"/>
      <c r="H10" s="12"/>
    </row>
    <row r="11" spans="1:8">
      <c r="A11" s="1"/>
      <c r="B11" s="1"/>
      <c r="C11" s="1"/>
      <c r="D11" s="1"/>
      <c r="E11" s="12"/>
      <c r="F11" s="12"/>
      <c r="G11" s="12"/>
      <c r="H11" s="12"/>
    </row>
    <row r="12" spans="1:8">
      <c r="A12" s="1"/>
      <c r="B12" s="1"/>
      <c r="C12" s="1"/>
      <c r="D12" s="1"/>
      <c r="E12" s="12"/>
      <c r="F12" s="12"/>
      <c r="G12" s="12"/>
      <c r="H12" s="12"/>
    </row>
    <row r="13" spans="1:8">
      <c r="A13" s="8" t="s">
        <v>56</v>
      </c>
      <c r="B13" s="8"/>
      <c r="C13" s="8"/>
      <c r="D13" s="8"/>
      <c r="E13" s="12"/>
      <c r="F13" s="12"/>
      <c r="G13" s="12"/>
      <c r="H13" s="12"/>
    </row>
    <row r="14" spans="1:8">
      <c r="A14" s="1" t="s">
        <v>57</v>
      </c>
      <c r="B14" s="1" t="s">
        <v>58</v>
      </c>
      <c r="C14" s="1" t="s">
        <v>59</v>
      </c>
      <c r="D14" s="12"/>
      <c r="E14" s="12"/>
      <c r="F14" s="12"/>
      <c r="G14" s="12"/>
      <c r="H14" s="12"/>
    </row>
    <row r="15" spans="1:8" ht="39">
      <c r="A15" s="1" t="s">
        <v>60</v>
      </c>
      <c r="B15" s="1" t="s">
        <v>61</v>
      </c>
      <c r="C15" s="1" t="s">
        <v>62</v>
      </c>
      <c r="D15" s="12"/>
      <c r="E15" s="12"/>
      <c r="F15" s="12"/>
      <c r="G15" s="12"/>
      <c r="H15" s="12"/>
    </row>
    <row r="16" spans="1:8" ht="26">
      <c r="A16" s="1" t="s">
        <v>63</v>
      </c>
      <c r="B16" s="1" t="s">
        <v>64</v>
      </c>
      <c r="C16" s="1" t="s">
        <v>65</v>
      </c>
      <c r="D16" s="12"/>
      <c r="E16" s="12"/>
      <c r="F16" s="12"/>
      <c r="G16" s="12"/>
      <c r="H16" s="12"/>
    </row>
    <row r="17" spans="1:8" ht="26">
      <c r="A17" s="1" t="s">
        <v>66</v>
      </c>
      <c r="B17" s="1" t="s">
        <v>67</v>
      </c>
      <c r="C17" s="1" t="s">
        <v>68</v>
      </c>
      <c r="D17" s="12"/>
      <c r="E17" s="12"/>
      <c r="F17" s="12"/>
      <c r="G17" s="12"/>
      <c r="H17" s="12"/>
    </row>
    <row r="18" spans="1:8" ht="26">
      <c r="A18" s="1" t="s">
        <v>69</v>
      </c>
      <c r="B18" s="1" t="s">
        <v>70</v>
      </c>
      <c r="C18" s="1" t="s">
        <v>71</v>
      </c>
      <c r="D18" s="12"/>
      <c r="E18" s="12"/>
      <c r="F18" s="12"/>
      <c r="G18" s="12"/>
      <c r="H18" s="12"/>
    </row>
    <row r="19" spans="1:8" s="11" customFormat="1">
      <c r="A19" s="12"/>
      <c r="B19" s="12"/>
      <c r="C19" s="12"/>
      <c r="D19" s="12"/>
      <c r="E19" s="12"/>
      <c r="F19" s="12"/>
      <c r="G19" s="12"/>
      <c r="H19" s="12"/>
    </row>
    <row r="20" spans="1:8" s="11" customFormat="1">
      <c r="A20" s="12"/>
      <c r="B20" s="12"/>
      <c r="C20" s="12"/>
      <c r="D20" s="12"/>
      <c r="E20" s="12"/>
      <c r="F20" s="12"/>
      <c r="G20" s="12"/>
      <c r="H20" s="12"/>
    </row>
    <row r="21" spans="1:8" s="11" customFormat="1">
      <c r="A21" s="12"/>
      <c r="B21" s="12"/>
      <c r="C21" s="12"/>
      <c r="D21" s="12"/>
      <c r="E21" s="12"/>
      <c r="F21" s="12"/>
      <c r="G21" s="12"/>
      <c r="H21" s="12"/>
    </row>
    <row r="22" spans="1:8" s="11" customFormat="1">
      <c r="A22" s="12"/>
      <c r="B22" s="12"/>
      <c r="C22" s="12"/>
      <c r="D22" s="12"/>
      <c r="E22" s="12"/>
      <c r="F22" s="12"/>
      <c r="G22" s="12"/>
      <c r="H22" s="12"/>
    </row>
    <row r="23" spans="1:8" s="11" customFormat="1">
      <c r="A23" s="12"/>
      <c r="B23" s="12"/>
      <c r="C23" s="12"/>
      <c r="D23" s="12"/>
      <c r="E23" s="12"/>
      <c r="F23" s="12"/>
      <c r="G23" s="12"/>
      <c r="H23" s="12"/>
    </row>
    <row r="24" spans="1:8" s="11" customFormat="1">
      <c r="A24" s="12"/>
      <c r="B24" s="12"/>
      <c r="C24" s="12"/>
      <c r="D24" s="12"/>
      <c r="E24" s="12"/>
      <c r="F24" s="12"/>
      <c r="G24" s="12"/>
      <c r="H24" s="12"/>
    </row>
    <row r="25" spans="1:8" s="11" customFormat="1">
      <c r="A25" s="12"/>
      <c r="B25" s="12"/>
      <c r="C25" s="12"/>
      <c r="D25" s="12"/>
      <c r="E25" s="12"/>
      <c r="F25" s="12"/>
      <c r="G25" s="12"/>
      <c r="H25" s="12"/>
    </row>
    <row r="26" spans="1:8" s="11" customFormat="1">
      <c r="A26" s="12"/>
      <c r="B26" s="12"/>
      <c r="C26" s="12"/>
      <c r="D26" s="12"/>
      <c r="E26" s="12"/>
      <c r="F26" s="12"/>
      <c r="G26" s="12"/>
      <c r="H26" s="12"/>
    </row>
    <row r="27" spans="1:8" s="11" customFormat="1">
      <c r="A27" s="12"/>
      <c r="B27" s="12"/>
      <c r="C27" s="12"/>
      <c r="D27" s="12"/>
      <c r="E27" s="12"/>
      <c r="F27" s="12"/>
      <c r="G27" s="12"/>
      <c r="H27" s="12"/>
    </row>
    <row r="28" spans="1:8" s="11" customFormat="1">
      <c r="A28" s="12"/>
      <c r="B28" s="12"/>
      <c r="C28" s="12"/>
      <c r="D28" s="12"/>
      <c r="E28" s="12"/>
      <c r="F28" s="12"/>
      <c r="G28" s="12"/>
      <c r="H28" s="12"/>
    </row>
    <row r="29" spans="1:8" s="11" customFormat="1">
      <c r="A29" s="12"/>
      <c r="B29" s="12"/>
      <c r="C29" s="12"/>
      <c r="D29" s="12"/>
      <c r="E29" s="12"/>
      <c r="F29" s="12"/>
      <c r="G29" s="12"/>
      <c r="H29" s="12"/>
    </row>
    <row r="30" spans="1:8" s="11" customFormat="1">
      <c r="A30" s="12"/>
      <c r="B30" s="12"/>
      <c r="C30" s="12"/>
      <c r="D30" s="12"/>
      <c r="E30" s="12"/>
      <c r="F30" s="12"/>
      <c r="G30" s="12"/>
      <c r="H30" s="12"/>
    </row>
    <row r="31" spans="1:8" s="11" customFormat="1"/>
    <row r="32" spans="1:8" s="11" customFormat="1"/>
    <row r="33" s="11" customFormat="1"/>
    <row r="34" s="11" customFormat="1"/>
    <row r="35" s="11" customFormat="1"/>
    <row r="36" s="11" customFormat="1"/>
    <row r="37" s="11" customFormat="1"/>
    <row r="38" s="11" customFormat="1"/>
    <row r="39" s="11" customFormat="1"/>
    <row r="40" s="11" customFormat="1"/>
    <row r="41" s="11" customFormat="1"/>
    <row r="42" s="11" customFormat="1"/>
    <row r="43" s="11" customFormat="1"/>
    <row r="44" s="11" customFormat="1"/>
    <row r="45" s="11" customFormat="1"/>
    <row r="46" s="11" customFormat="1"/>
    <row r="47" s="11" customFormat="1"/>
    <row r="48" s="11" customFormat="1"/>
    <row r="49" s="11" customFormat="1"/>
    <row r="50" s="11" customFormat="1"/>
    <row r="51" s="11" customFormat="1"/>
    <row r="52" s="11" customFormat="1"/>
    <row r="53" s="11" customFormat="1"/>
    <row r="54" s="11" customFormat="1"/>
    <row r="55" s="11" customFormat="1"/>
    <row r="56" s="11" customFormat="1"/>
    <row r="57" s="11" customFormat="1"/>
    <row r="58" s="11" customFormat="1"/>
    <row r="59" s="11" customFormat="1"/>
    <row r="60" s="11" customFormat="1"/>
    <row r="61" s="11" customFormat="1"/>
    <row r="62" s="11" customFormat="1"/>
    <row r="63" s="11" customFormat="1"/>
    <row r="64" s="11" customFormat="1"/>
    <row r="65" s="11" customFormat="1"/>
    <row r="66" s="11" customFormat="1"/>
    <row r="67" s="11" customFormat="1"/>
    <row r="68" s="11" customFormat="1"/>
    <row r="69" s="11" customFormat="1"/>
    <row r="70" s="11" customFormat="1"/>
    <row r="71" s="11" customFormat="1"/>
    <row r="72" s="11" customFormat="1"/>
    <row r="73" s="11" customFormat="1"/>
    <row r="74" s="11" customFormat="1"/>
    <row r="75" s="11" customFormat="1"/>
    <row r="76" s="11" customFormat="1"/>
    <row r="77" s="11" customFormat="1"/>
    <row r="78" s="11" customFormat="1"/>
    <row r="79" s="11" customFormat="1"/>
    <row r="80" s="11" customFormat="1"/>
    <row r="81" s="11" customFormat="1"/>
    <row r="82" s="11" customFormat="1"/>
    <row r="83" s="11" customFormat="1"/>
    <row r="84" s="11" customFormat="1"/>
    <row r="85" s="11" customFormat="1"/>
    <row r="86" s="11" customFormat="1"/>
    <row r="87" s="11" customFormat="1"/>
    <row r="88" s="11" customFormat="1"/>
    <row r="89" s="11" customFormat="1"/>
    <row r="90" s="11" customFormat="1"/>
    <row r="91" s="11" customFormat="1"/>
    <row r="92" s="11" customFormat="1"/>
    <row r="93" s="11" customFormat="1"/>
    <row r="94" s="11" customFormat="1"/>
    <row r="95" s="11" customFormat="1"/>
    <row r="96" s="11" customFormat="1"/>
    <row r="97" s="11" customFormat="1"/>
    <row r="98" s="11" customFormat="1"/>
    <row r="99" s="11" customFormat="1"/>
    <row r="100" s="11" customFormat="1"/>
    <row r="101" s="11" customFormat="1"/>
    <row r="102" s="11" customFormat="1"/>
    <row r="103" s="11" customFormat="1"/>
    <row r="104" s="11" customFormat="1"/>
    <row r="105" s="11" customFormat="1"/>
    <row r="106" s="11" customFormat="1"/>
    <row r="107" s="11" customFormat="1"/>
    <row r="108" s="11" customFormat="1"/>
    <row r="109" s="11" customFormat="1"/>
    <row r="110" s="11" customFormat="1"/>
    <row r="111" s="11" customFormat="1"/>
    <row r="112" s="11" customFormat="1"/>
    <row r="113" s="11" customFormat="1"/>
    <row r="114" s="11" customFormat="1"/>
    <row r="115" s="11" customFormat="1"/>
    <row r="116" s="11" customFormat="1"/>
    <row r="117" s="11" customFormat="1"/>
    <row r="118" s="11" customFormat="1"/>
    <row r="119" s="11" customFormat="1"/>
    <row r="120" s="11" customFormat="1"/>
    <row r="121" s="11" customFormat="1"/>
    <row r="122" s="11" customFormat="1"/>
    <row r="123" s="11" customFormat="1"/>
    <row r="124" s="11" customFormat="1"/>
    <row r="125" s="11" customFormat="1"/>
    <row r="126" s="11" customFormat="1"/>
    <row r="127" s="11" customFormat="1"/>
    <row r="128" s="11" customFormat="1"/>
    <row r="129" s="11" customFormat="1"/>
    <row r="130" s="11" customFormat="1"/>
    <row r="131" s="11" customFormat="1"/>
    <row r="132" s="11" customFormat="1"/>
    <row r="133" s="11" customFormat="1"/>
    <row r="134" s="11" customFormat="1"/>
    <row r="135" s="11" customFormat="1"/>
    <row r="136" s="11" customFormat="1"/>
    <row r="137" s="11" customFormat="1"/>
    <row r="138" s="11" customFormat="1"/>
    <row r="139" s="11" customFormat="1"/>
    <row r="140" s="11" customFormat="1"/>
    <row r="141" s="11" customFormat="1"/>
    <row r="142" s="11" customFormat="1"/>
    <row r="143" s="11" customFormat="1"/>
    <row r="144" s="11" customFormat="1"/>
    <row r="145" s="11" customFormat="1"/>
    <row r="146" s="11" customFormat="1"/>
    <row r="147" s="11" customFormat="1"/>
    <row r="148" s="11" customFormat="1"/>
    <row r="149" s="11" customFormat="1"/>
    <row r="150" s="11" customFormat="1"/>
    <row r="151" s="11" customFormat="1"/>
    <row r="152" s="11" customFormat="1"/>
    <row r="153" s="11" customFormat="1"/>
    <row r="154" s="11" customFormat="1"/>
    <row r="155" s="11" customFormat="1"/>
    <row r="156" s="11" customFormat="1"/>
    <row r="157" s="11" customFormat="1"/>
    <row r="158" s="11" customFormat="1"/>
    <row r="159" s="11" customFormat="1"/>
    <row r="160" s="11" customFormat="1"/>
    <row r="161" s="11" customFormat="1"/>
    <row r="162" s="11" customFormat="1"/>
    <row r="163" s="11" customFormat="1"/>
    <row r="164" s="11" customFormat="1"/>
    <row r="165" s="11" customFormat="1"/>
    <row r="166" s="11" customFormat="1"/>
    <row r="167" s="11" customFormat="1"/>
    <row r="168" s="11" customFormat="1"/>
    <row r="169" s="11" customFormat="1"/>
    <row r="170" s="11" customFormat="1"/>
    <row r="171" s="11" customFormat="1"/>
    <row r="172" s="11" customFormat="1"/>
    <row r="173" s="11" customFormat="1"/>
    <row r="174" s="11" customFormat="1"/>
    <row r="175" s="11" customFormat="1"/>
    <row r="176" s="11" customFormat="1"/>
    <row r="177" s="11" customFormat="1"/>
    <row r="178" s="11" customFormat="1"/>
    <row r="179" s="11" customFormat="1"/>
    <row r="180" s="11" customFormat="1"/>
    <row r="181" s="11" customFormat="1"/>
    <row r="182" s="11" customFormat="1"/>
    <row r="183" s="11" customFormat="1"/>
    <row r="184" s="11" customFormat="1"/>
    <row r="185" s="11" customFormat="1"/>
    <row r="186" s="11" customFormat="1"/>
    <row r="187" s="11" customFormat="1"/>
    <row r="188" s="11" customFormat="1"/>
    <row r="189" s="11" customFormat="1"/>
    <row r="190" s="11" customFormat="1"/>
    <row r="191" s="11" customFormat="1"/>
    <row r="192" s="11" customFormat="1"/>
    <row r="193" s="11" customFormat="1"/>
    <row r="194" s="11" customFormat="1"/>
    <row r="195" s="11" customFormat="1"/>
    <row r="196" s="11" customFormat="1"/>
    <row r="197" s="11" customFormat="1"/>
    <row r="198" s="11" customFormat="1"/>
    <row r="199" s="11" customFormat="1"/>
    <row r="200" s="11" customFormat="1"/>
    <row r="201" s="11" customFormat="1"/>
    <row r="202" s="11" customFormat="1"/>
    <row r="203" s="11" customFormat="1"/>
    <row r="204" s="11" customFormat="1"/>
    <row r="205" s="11" customFormat="1"/>
    <row r="206" s="11" customFormat="1"/>
    <row r="207" s="11" customFormat="1"/>
    <row r="208" s="11" customFormat="1"/>
    <row r="209" s="11" customFormat="1"/>
    <row r="210" s="11" customFormat="1"/>
    <row r="211" s="11" customFormat="1"/>
    <row r="212" s="11" customFormat="1"/>
    <row r="213" s="11" customFormat="1"/>
    <row r="214" s="11" customFormat="1"/>
    <row r="215" s="11" customFormat="1"/>
    <row r="216" s="11" customFormat="1"/>
    <row r="217" s="11" customFormat="1"/>
    <row r="218" s="11" customFormat="1"/>
    <row r="219" s="11" customFormat="1"/>
    <row r="220" s="11" customFormat="1"/>
    <row r="221" s="11" customFormat="1"/>
    <row r="222" s="11" customFormat="1"/>
    <row r="223" s="11" customFormat="1"/>
    <row r="224" s="11" customFormat="1"/>
    <row r="225" s="11" customFormat="1"/>
    <row r="226" s="11" customFormat="1"/>
    <row r="227" s="11" customFormat="1"/>
    <row r="228" s="11" customFormat="1"/>
    <row r="229" s="11" customFormat="1"/>
    <row r="230" s="11" customFormat="1"/>
    <row r="231" s="11" customFormat="1"/>
    <row r="232" s="11" customFormat="1"/>
    <row r="233" s="11" customFormat="1"/>
    <row r="234" s="11" customFormat="1"/>
    <row r="235" s="11" customFormat="1"/>
    <row r="236" s="11" customFormat="1"/>
    <row r="237" s="11" customFormat="1"/>
    <row r="238" s="11" customFormat="1"/>
    <row r="239" s="11" customFormat="1"/>
    <row r="240" s="11" customFormat="1"/>
    <row r="241" spans="4:4">
      <c r="D241" s="11"/>
    </row>
    <row r="242" spans="4:4">
      <c r="D242" s="11"/>
    </row>
    <row r="243" spans="4:4">
      <c r="D243" s="11"/>
    </row>
    <row r="244" spans="4:4">
      <c r="D244" s="11"/>
    </row>
    <row r="245" spans="4:4">
      <c r="D245" s="11"/>
    </row>
    <row r="246" spans="4:4">
      <c r="D246" s="11"/>
    </row>
    <row r="247" spans="4:4">
      <c r="D247" s="11"/>
    </row>
    <row r="248" spans="4:4">
      <c r="D248" s="11"/>
    </row>
    <row r="249" spans="4:4">
      <c r="D249" s="11"/>
    </row>
    <row r="250" spans="4:4">
      <c r="D250" s="11"/>
    </row>
    <row r="251" spans="4:4">
      <c r="D251" s="11"/>
    </row>
    <row r="252" spans="4:4">
      <c r="D252" s="11"/>
    </row>
    <row r="253" spans="4:4">
      <c r="D253" s="11"/>
    </row>
    <row r="254" spans="4:4">
      <c r="D254" s="11"/>
    </row>
    <row r="255" spans="4:4">
      <c r="D255" s="11"/>
    </row>
    <row r="256" spans="4:4">
      <c r="D256" s="11"/>
    </row>
    <row r="257" spans="4:4">
      <c r="D257" s="11"/>
    </row>
    <row r="258" spans="4:4">
      <c r="D258" s="11"/>
    </row>
    <row r="259" spans="4:4">
      <c r="D259" s="11"/>
    </row>
    <row r="260" spans="4:4">
      <c r="D260" s="11"/>
    </row>
    <row r="261" spans="4:4">
      <c r="D261" s="11"/>
    </row>
    <row r="262" spans="4:4">
      <c r="D262" s="11"/>
    </row>
    <row r="263" spans="4:4">
      <c r="D263" s="11"/>
    </row>
    <row r="264" spans="4:4">
      <c r="D264" s="11"/>
    </row>
    <row r="265" spans="4:4">
      <c r="D265" s="11"/>
    </row>
    <row r="266" spans="4:4">
      <c r="D266" s="11"/>
    </row>
    <row r="267" spans="4:4">
      <c r="D267" s="11"/>
    </row>
    <row r="268" spans="4:4">
      <c r="D268" s="11"/>
    </row>
    <row r="269" spans="4:4">
      <c r="D269" s="11"/>
    </row>
    <row r="270" spans="4:4">
      <c r="D270" s="11"/>
    </row>
    <row r="271" spans="4:4">
      <c r="D271" s="11"/>
    </row>
    <row r="272" spans="4:4">
      <c r="D272" s="11"/>
    </row>
    <row r="273" spans="4:4">
      <c r="D273" s="11"/>
    </row>
    <row r="274" spans="4:4">
      <c r="D274" s="11"/>
    </row>
    <row r="275" spans="4:4">
      <c r="D275" s="11"/>
    </row>
    <row r="276" spans="4:4">
      <c r="D276" s="11"/>
    </row>
    <row r="277" spans="4:4">
      <c r="D277" s="11"/>
    </row>
    <row r="278" spans="4:4">
      <c r="D278" s="11"/>
    </row>
    <row r="279" spans="4:4">
      <c r="D279" s="11"/>
    </row>
    <row r="280" spans="4:4">
      <c r="D280" s="11"/>
    </row>
    <row r="281" spans="4:4">
      <c r="D281" s="11"/>
    </row>
    <row r="282" spans="4:4">
      <c r="D282" s="11"/>
    </row>
    <row r="283" spans="4:4">
      <c r="D283" s="11"/>
    </row>
    <row r="284" spans="4:4">
      <c r="D284" s="11"/>
    </row>
    <row r="285" spans="4:4">
      <c r="D285" s="11"/>
    </row>
    <row r="286" spans="4:4">
      <c r="D286" s="11"/>
    </row>
    <row r="287" spans="4:4">
      <c r="D287" s="11"/>
    </row>
    <row r="288" spans="4:4">
      <c r="D288" s="11"/>
    </row>
  </sheetData>
  <mergeCells count="2">
    <mergeCell ref="A13:D13"/>
    <mergeCell ref="A1:D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0"/>
  <sheetViews>
    <sheetView workbookViewId="0"/>
  </sheetViews>
  <sheetFormatPr defaultRowHeight="14"/>
  <cols>
    <col min="1" max="1" width="8" customWidth="1"/>
    <col min="2" max="2" width="24" customWidth="1"/>
    <col min="3" max="3" width="70" customWidth="1"/>
  </cols>
  <sheetData>
    <row r="1" spans="1:8" ht="20" customHeight="1">
      <c r="A1" s="6" t="s">
        <v>72</v>
      </c>
      <c r="B1" s="6"/>
      <c r="C1" s="6"/>
      <c r="D1" s="2"/>
      <c r="E1" s="2"/>
      <c r="F1" s="2"/>
      <c r="G1" s="2"/>
      <c r="H1" s="2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4" t="s">
        <v>73</v>
      </c>
      <c r="B3" s="1" t="s">
        <v>74</v>
      </c>
      <c r="C3" s="1" t="s">
        <v>75</v>
      </c>
      <c r="D3" s="1"/>
      <c r="E3" s="1"/>
      <c r="F3" s="1"/>
      <c r="G3" s="1"/>
      <c r="H3" s="1"/>
    </row>
    <row r="4" spans="1:8">
      <c r="A4" s="4" t="s">
        <v>76</v>
      </c>
      <c r="B4" s="1" t="s">
        <v>77</v>
      </c>
      <c r="C4" s="1" t="s">
        <v>78</v>
      </c>
      <c r="D4" s="1"/>
      <c r="E4" s="1"/>
      <c r="F4" s="1"/>
      <c r="G4" s="1"/>
      <c r="H4" s="1"/>
    </row>
    <row r="5" spans="1:8">
      <c r="A5" s="4" t="s">
        <v>79</v>
      </c>
      <c r="B5" s="1" t="s">
        <v>5</v>
      </c>
      <c r="C5" s="1" t="s">
        <v>80</v>
      </c>
      <c r="D5" s="1"/>
      <c r="E5" s="1"/>
      <c r="F5" s="1"/>
      <c r="G5" s="1"/>
      <c r="H5" s="1"/>
    </row>
    <row r="6" spans="1:8">
      <c r="A6" s="4" t="s">
        <v>81</v>
      </c>
      <c r="B6" s="1" t="s">
        <v>82</v>
      </c>
      <c r="C6" s="1" t="s">
        <v>83</v>
      </c>
      <c r="D6" s="1"/>
      <c r="E6" s="1"/>
      <c r="F6" s="1"/>
      <c r="G6" s="1"/>
      <c r="H6" s="1"/>
    </row>
    <row r="7" spans="1:8">
      <c r="A7" s="4" t="s">
        <v>84</v>
      </c>
      <c r="B7" s="1" t="s">
        <v>85</v>
      </c>
      <c r="C7" s="1" t="s">
        <v>86</v>
      </c>
      <c r="D7" s="1"/>
      <c r="E7" s="1"/>
      <c r="F7" s="1"/>
      <c r="G7" s="1"/>
      <c r="H7" s="1"/>
    </row>
    <row r="8" spans="1:8">
      <c r="A8" s="4" t="s">
        <v>87</v>
      </c>
      <c r="B8" s="1" t="s">
        <v>35</v>
      </c>
      <c r="C8" s="1" t="s">
        <v>88</v>
      </c>
      <c r="D8" s="1"/>
      <c r="E8" s="1"/>
      <c r="F8" s="1"/>
      <c r="G8" s="1"/>
      <c r="H8" s="1"/>
    </row>
    <row r="9" spans="1:8">
      <c r="A9" s="4" t="s">
        <v>89</v>
      </c>
      <c r="B9" s="1" t="s">
        <v>90</v>
      </c>
      <c r="C9" s="1" t="s">
        <v>91</v>
      </c>
      <c r="D9" s="1"/>
      <c r="E9" s="1"/>
      <c r="F9" s="1"/>
      <c r="G9" s="1"/>
      <c r="H9" s="1"/>
    </row>
    <row r="10" spans="1:8">
      <c r="A10" s="4" t="s">
        <v>92</v>
      </c>
      <c r="B10" s="1" t="s">
        <v>93</v>
      </c>
      <c r="C10" s="1" t="s">
        <v>94</v>
      </c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 ht="26">
      <c r="A12" s="1" t="s">
        <v>95</v>
      </c>
      <c r="B12" s="1" t="s">
        <v>96</v>
      </c>
      <c r="C12" s="1" t="s">
        <v>97</v>
      </c>
      <c r="D12" s="1"/>
      <c r="E12" s="1"/>
      <c r="F12" s="1"/>
      <c r="G12" s="1"/>
      <c r="H12" s="1"/>
    </row>
    <row r="13" spans="1:8">
      <c r="A13" s="1" t="s">
        <v>98</v>
      </c>
      <c r="B13" s="1" t="s">
        <v>99</v>
      </c>
      <c r="C13" s="1" t="s">
        <v>100</v>
      </c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R221"/>
  <sheetViews>
    <sheetView workbookViewId="0">
      <selection activeCell="H13" sqref="H13"/>
    </sheetView>
  </sheetViews>
  <sheetFormatPr defaultRowHeight="14"/>
  <cols>
    <col min="1" max="1" width="36" customWidth="1"/>
    <col min="2" max="7" width="15" customWidth="1"/>
    <col min="8" max="44" width="8.6640625" style="11"/>
  </cols>
  <sheetData>
    <row r="1" spans="1:7" ht="20" customHeight="1">
      <c r="A1" s="9" t="s">
        <v>101</v>
      </c>
      <c r="B1" s="9"/>
      <c r="C1" s="9"/>
      <c r="D1" s="9"/>
      <c r="E1" s="9"/>
      <c r="F1" s="9"/>
      <c r="G1" s="9"/>
    </row>
    <row r="2" spans="1:7">
      <c r="A2" s="7" t="s">
        <v>102</v>
      </c>
      <c r="B2" s="7"/>
      <c r="C2" s="7"/>
      <c r="D2" s="7"/>
      <c r="E2" s="7"/>
      <c r="F2" s="7"/>
      <c r="G2" s="7"/>
    </row>
    <row r="3" spans="1:7">
      <c r="A3" s="1"/>
      <c r="B3" s="1"/>
      <c r="C3" s="1"/>
      <c r="D3" s="1"/>
      <c r="E3" s="1"/>
      <c r="F3" s="1"/>
      <c r="G3" s="1"/>
    </row>
    <row r="4" spans="1:7" ht="26">
      <c r="A4" s="5" t="s">
        <v>103</v>
      </c>
      <c r="B4" s="22" t="s">
        <v>104</v>
      </c>
      <c r="C4" s="22" t="s">
        <v>105</v>
      </c>
      <c r="D4" s="22" t="s">
        <v>106</v>
      </c>
      <c r="E4" s="22" t="s">
        <v>107</v>
      </c>
      <c r="F4" s="22" t="s">
        <v>108</v>
      </c>
      <c r="G4" s="22" t="s">
        <v>109</v>
      </c>
    </row>
    <row r="5" spans="1:7">
      <c r="A5" s="1" t="s">
        <v>6</v>
      </c>
      <c r="B5" s="27">
        <v>950</v>
      </c>
      <c r="C5" s="27">
        <v>1100</v>
      </c>
      <c r="D5" s="27">
        <v>875</v>
      </c>
      <c r="E5" s="27">
        <v>1025</v>
      </c>
      <c r="F5" s="27">
        <v>980</v>
      </c>
      <c r="G5" s="28">
        <f t="shared" ref="G5:G21" si="0">MEDIAN(B5:F5)</f>
        <v>980</v>
      </c>
    </row>
    <row r="6" spans="1:7">
      <c r="A6" s="1" t="s">
        <v>7</v>
      </c>
      <c r="B6" s="27">
        <v>590</v>
      </c>
      <c r="C6" s="27">
        <v>690</v>
      </c>
      <c r="D6" s="27">
        <v>535</v>
      </c>
      <c r="E6" s="27">
        <v>635</v>
      </c>
      <c r="F6" s="27">
        <v>610</v>
      </c>
      <c r="G6" s="28">
        <f t="shared" si="0"/>
        <v>610</v>
      </c>
    </row>
    <row r="7" spans="1:7">
      <c r="A7" s="1" t="s">
        <v>8</v>
      </c>
      <c r="B7" s="27">
        <v>170</v>
      </c>
      <c r="C7" s="27">
        <v>205</v>
      </c>
      <c r="D7" s="27">
        <v>145</v>
      </c>
      <c r="E7" s="27">
        <v>190</v>
      </c>
      <c r="F7" s="27">
        <v>178</v>
      </c>
      <c r="G7" s="28">
        <f t="shared" si="0"/>
        <v>178</v>
      </c>
    </row>
    <row r="8" spans="1:7">
      <c r="A8" s="1" t="s">
        <v>9</v>
      </c>
      <c r="B8" s="27">
        <v>135</v>
      </c>
      <c r="C8" s="27">
        <v>165</v>
      </c>
      <c r="D8" s="27">
        <v>110</v>
      </c>
      <c r="E8" s="27">
        <v>150</v>
      </c>
      <c r="F8" s="27">
        <v>142</v>
      </c>
      <c r="G8" s="28">
        <f t="shared" si="0"/>
        <v>142</v>
      </c>
    </row>
    <row r="9" spans="1:7">
      <c r="A9" s="1" t="s">
        <v>10</v>
      </c>
      <c r="B9" s="27">
        <v>85</v>
      </c>
      <c r="C9" s="27">
        <v>105</v>
      </c>
      <c r="D9" s="27">
        <v>65</v>
      </c>
      <c r="E9" s="27">
        <v>95</v>
      </c>
      <c r="F9" s="27">
        <v>88</v>
      </c>
      <c r="G9" s="28">
        <f t="shared" si="0"/>
        <v>88</v>
      </c>
    </row>
    <row r="10" spans="1:7">
      <c r="A10" s="1" t="s">
        <v>11</v>
      </c>
      <c r="B10" s="27">
        <v>22</v>
      </c>
      <c r="C10" s="27">
        <v>28</v>
      </c>
      <c r="D10" s="27">
        <v>21</v>
      </c>
      <c r="E10" s="27">
        <v>24</v>
      </c>
      <c r="F10" s="27">
        <v>23</v>
      </c>
      <c r="G10" s="28">
        <f t="shared" si="0"/>
        <v>23</v>
      </c>
    </row>
    <row r="11" spans="1:7">
      <c r="A11" s="1" t="s">
        <v>13</v>
      </c>
      <c r="B11" s="27">
        <v>110</v>
      </c>
      <c r="C11" s="27">
        <v>140</v>
      </c>
      <c r="D11" s="27">
        <v>90</v>
      </c>
      <c r="E11" s="27">
        <v>125</v>
      </c>
      <c r="F11" s="27">
        <v>115</v>
      </c>
      <c r="G11" s="28">
        <f t="shared" si="0"/>
        <v>115</v>
      </c>
    </row>
    <row r="12" spans="1:7">
      <c r="A12" s="1" t="s">
        <v>14</v>
      </c>
      <c r="B12" s="27">
        <v>400</v>
      </c>
      <c r="C12" s="27">
        <v>455</v>
      </c>
      <c r="D12" s="27">
        <v>360</v>
      </c>
      <c r="E12" s="27">
        <v>430</v>
      </c>
      <c r="F12" s="27">
        <v>410</v>
      </c>
      <c r="G12" s="28">
        <f t="shared" si="0"/>
        <v>410</v>
      </c>
    </row>
    <row r="13" spans="1:7">
      <c r="A13" s="1" t="s">
        <v>15</v>
      </c>
      <c r="B13" s="27">
        <v>100</v>
      </c>
      <c r="C13" s="27">
        <v>120</v>
      </c>
      <c r="D13" s="27">
        <v>95</v>
      </c>
      <c r="E13" s="27">
        <v>108</v>
      </c>
      <c r="F13" s="27">
        <v>105</v>
      </c>
      <c r="G13" s="28">
        <f t="shared" si="0"/>
        <v>105</v>
      </c>
    </row>
    <row r="14" spans="1:7">
      <c r="A14" s="1" t="s">
        <v>16</v>
      </c>
      <c r="B14" s="27">
        <v>245</v>
      </c>
      <c r="C14" s="27">
        <v>275</v>
      </c>
      <c r="D14" s="27">
        <v>230</v>
      </c>
      <c r="E14" s="27">
        <v>260</v>
      </c>
      <c r="F14" s="27">
        <v>250</v>
      </c>
      <c r="G14" s="28">
        <f t="shared" si="0"/>
        <v>250</v>
      </c>
    </row>
    <row r="15" spans="1:7">
      <c r="A15" s="1" t="s">
        <v>17</v>
      </c>
      <c r="B15" s="27">
        <v>1400</v>
      </c>
      <c r="C15" s="27">
        <v>1580</v>
      </c>
      <c r="D15" s="27">
        <v>1280</v>
      </c>
      <c r="E15" s="27">
        <v>1490</v>
      </c>
      <c r="F15" s="27">
        <v>1430</v>
      </c>
      <c r="G15" s="28">
        <f t="shared" si="0"/>
        <v>1430</v>
      </c>
    </row>
    <row r="16" spans="1:7">
      <c r="A16" s="1" t="s">
        <v>18</v>
      </c>
      <c r="B16" s="27">
        <v>640</v>
      </c>
      <c r="C16" s="27">
        <v>720</v>
      </c>
      <c r="D16" s="27">
        <v>570</v>
      </c>
      <c r="E16" s="27">
        <v>690</v>
      </c>
      <c r="F16" s="27">
        <v>655</v>
      </c>
      <c r="G16" s="28">
        <f t="shared" si="0"/>
        <v>655</v>
      </c>
    </row>
    <row r="17" spans="1:7">
      <c r="A17" s="1" t="s">
        <v>19</v>
      </c>
      <c r="B17" s="27">
        <v>450</v>
      </c>
      <c r="C17" s="27">
        <v>520</v>
      </c>
      <c r="D17" s="27">
        <v>430</v>
      </c>
      <c r="E17" s="27">
        <v>475</v>
      </c>
      <c r="F17" s="27">
        <v>460</v>
      </c>
      <c r="G17" s="28">
        <f t="shared" si="0"/>
        <v>460</v>
      </c>
    </row>
    <row r="18" spans="1:7">
      <c r="A18" s="1" t="s">
        <v>20</v>
      </c>
      <c r="B18" s="27">
        <v>990</v>
      </c>
      <c r="C18" s="27">
        <v>1120</v>
      </c>
      <c r="D18" s="27">
        <v>900</v>
      </c>
      <c r="E18" s="27">
        <v>1050</v>
      </c>
      <c r="F18" s="27">
        <v>1015</v>
      </c>
      <c r="G18" s="28">
        <f t="shared" si="0"/>
        <v>1015</v>
      </c>
    </row>
    <row r="19" spans="1:7">
      <c r="A19" s="1" t="s">
        <v>21</v>
      </c>
      <c r="B19" s="27">
        <v>175</v>
      </c>
      <c r="C19" s="27">
        <v>200</v>
      </c>
      <c r="D19" s="27">
        <v>155</v>
      </c>
      <c r="E19" s="27">
        <v>185</v>
      </c>
      <c r="F19" s="27">
        <v>178</v>
      </c>
      <c r="G19" s="28">
        <f t="shared" si="0"/>
        <v>178</v>
      </c>
    </row>
    <row r="20" spans="1:7">
      <c r="A20" s="1" t="s">
        <v>23</v>
      </c>
      <c r="B20" s="27">
        <v>8.1999999999999993</v>
      </c>
      <c r="C20" s="27">
        <v>9.4</v>
      </c>
      <c r="D20" s="27">
        <v>6.9</v>
      </c>
      <c r="E20" s="27">
        <v>8.8000000000000007</v>
      </c>
      <c r="F20" s="27">
        <v>8.4</v>
      </c>
      <c r="G20" s="28">
        <f t="shared" si="0"/>
        <v>8.4</v>
      </c>
    </row>
    <row r="21" spans="1:7">
      <c r="A21" s="1" t="s">
        <v>24</v>
      </c>
      <c r="B21" s="27">
        <v>100</v>
      </c>
      <c r="C21" s="27">
        <v>100</v>
      </c>
      <c r="D21" s="27">
        <v>100</v>
      </c>
      <c r="E21" s="27">
        <v>100</v>
      </c>
      <c r="F21" s="27">
        <v>100</v>
      </c>
      <c r="G21" s="28">
        <f t="shared" si="0"/>
        <v>100</v>
      </c>
    </row>
    <row r="22" spans="1:7" s="11" customFormat="1">
      <c r="A22" s="12"/>
      <c r="B22" s="12"/>
      <c r="C22" s="12"/>
      <c r="D22" s="12"/>
      <c r="E22" s="12"/>
      <c r="F22" s="12"/>
      <c r="G22" s="12"/>
    </row>
    <row r="23" spans="1:7" s="11" customFormat="1">
      <c r="A23" s="12"/>
      <c r="B23" s="12"/>
      <c r="C23" s="12"/>
      <c r="D23" s="12"/>
      <c r="E23" s="12"/>
      <c r="F23" s="12"/>
      <c r="G23" s="12"/>
    </row>
    <row r="24" spans="1:7" ht="26">
      <c r="A24" s="22" t="s">
        <v>110</v>
      </c>
      <c r="B24" s="22" t="s">
        <v>104</v>
      </c>
      <c r="C24" s="22" t="s">
        <v>105</v>
      </c>
      <c r="D24" s="22" t="s">
        <v>106</v>
      </c>
      <c r="E24" s="22" t="s">
        <v>107</v>
      </c>
      <c r="F24" s="22" t="s">
        <v>108</v>
      </c>
      <c r="G24" s="22" t="s">
        <v>111</v>
      </c>
    </row>
    <row r="25" spans="1:7">
      <c r="A25" s="1" t="s">
        <v>112</v>
      </c>
      <c r="B25" s="23">
        <f>IFERROR((B5-B6)/B5,"")</f>
        <v>0.37894736842105264</v>
      </c>
      <c r="C25" s="23">
        <f>IFERROR((C5-C6)/C5,"")</f>
        <v>0.37272727272727274</v>
      </c>
      <c r="D25" s="23">
        <f>IFERROR((D5-D6)/D5,"")</f>
        <v>0.38857142857142857</v>
      </c>
      <c r="E25" s="23">
        <f>IFERROR((E5-E6)/E5,"")</f>
        <v>0.38048780487804879</v>
      </c>
      <c r="F25" s="23">
        <f>IFERROR((F5-F6)/F5,"")</f>
        <v>0.37755102040816324</v>
      </c>
      <c r="G25" s="24">
        <f t="shared" ref="G25:G44" si="1">MEDIAN(B25:F25)</f>
        <v>0.37894736842105264</v>
      </c>
    </row>
    <row r="26" spans="1:7">
      <c r="A26" s="1" t="s">
        <v>30</v>
      </c>
      <c r="B26" s="23">
        <f>IFERROR(B7/B5,"")</f>
        <v>0.17894736842105263</v>
      </c>
      <c r="C26" s="23">
        <f>IFERROR(C7/C5,"")</f>
        <v>0.18636363636363637</v>
      </c>
      <c r="D26" s="23">
        <f>IFERROR(D7/D5,"")</f>
        <v>0.1657142857142857</v>
      </c>
      <c r="E26" s="23">
        <f>IFERROR(E7/E5,"")</f>
        <v>0.18536585365853658</v>
      </c>
      <c r="F26" s="23">
        <f>IFERROR(F7/F5,"")</f>
        <v>0.1816326530612245</v>
      </c>
      <c r="G26" s="24">
        <f t="shared" si="1"/>
        <v>0.1816326530612245</v>
      </c>
    </row>
    <row r="27" spans="1:7">
      <c r="A27" s="1" t="s">
        <v>31</v>
      </c>
      <c r="B27" s="23">
        <f>IFERROR(B8/B5,"")</f>
        <v>0.14210526315789473</v>
      </c>
      <c r="C27" s="23">
        <f>IFERROR(C8/C5,"")</f>
        <v>0.15</v>
      </c>
      <c r="D27" s="23">
        <f>IFERROR(D8/D5,"")</f>
        <v>0.12571428571428572</v>
      </c>
      <c r="E27" s="23">
        <f>IFERROR(E8/E5,"")</f>
        <v>0.14634146341463414</v>
      </c>
      <c r="F27" s="23">
        <f>IFERROR(F8/F5,"")</f>
        <v>0.14489795918367346</v>
      </c>
      <c r="G27" s="24">
        <f t="shared" si="1"/>
        <v>0.14489795918367346</v>
      </c>
    </row>
    <row r="28" spans="1:7">
      <c r="A28" s="1" t="s">
        <v>32</v>
      </c>
      <c r="B28" s="23">
        <f>IFERROR(B9/B5,"")</f>
        <v>8.9473684210526316E-2</v>
      </c>
      <c r="C28" s="23">
        <f>IFERROR(C9/C5,"")</f>
        <v>9.5454545454545459E-2</v>
      </c>
      <c r="D28" s="23">
        <f>IFERROR(D9/D5,"")</f>
        <v>7.4285714285714288E-2</v>
      </c>
      <c r="E28" s="23">
        <f>IFERROR(E9/E5,"")</f>
        <v>9.2682926829268292E-2</v>
      </c>
      <c r="F28" s="23">
        <f>IFERROR(F9/F5,"")</f>
        <v>8.9795918367346933E-2</v>
      </c>
      <c r="G28" s="24">
        <f t="shared" si="1"/>
        <v>8.9795918367346933E-2</v>
      </c>
    </row>
    <row r="29" spans="1:7">
      <c r="A29" s="1" t="s">
        <v>33</v>
      </c>
      <c r="B29" s="23">
        <f>IFERROR(B9/B15,"")</f>
        <v>6.0714285714285714E-2</v>
      </c>
      <c r="C29" s="23">
        <f>IFERROR(C9/C15,"")</f>
        <v>6.6455696202531639E-2</v>
      </c>
      <c r="D29" s="23">
        <f>IFERROR(D9/D15,"")</f>
        <v>5.078125E-2</v>
      </c>
      <c r="E29" s="23">
        <f>IFERROR(E9/E15,"")</f>
        <v>6.3758389261744972E-2</v>
      </c>
      <c r="F29" s="23">
        <f>IFERROR(F9/F15,"")</f>
        <v>6.1538461538461542E-2</v>
      </c>
      <c r="G29" s="24">
        <f t="shared" si="1"/>
        <v>6.1538461538461542E-2</v>
      </c>
    </row>
    <row r="30" spans="1:7">
      <c r="A30" s="1" t="s">
        <v>34</v>
      </c>
      <c r="B30" s="23">
        <f>IFERROR(B9/B16,"")</f>
        <v>0.1328125</v>
      </c>
      <c r="C30" s="23">
        <f>IFERROR(C9/C16,"")</f>
        <v>0.14583333333333334</v>
      </c>
      <c r="D30" s="23">
        <f>IFERROR(D9/D16,"")</f>
        <v>0.11403508771929824</v>
      </c>
      <c r="E30" s="23">
        <f>IFERROR(E9/E16,"")</f>
        <v>0.13768115942028986</v>
      </c>
      <c r="F30" s="23">
        <f>IFERROR(F9/F16,"")</f>
        <v>0.13435114503816795</v>
      </c>
      <c r="G30" s="24">
        <f t="shared" si="1"/>
        <v>0.13435114503816795</v>
      </c>
    </row>
    <row r="31" spans="1:7">
      <c r="A31" s="1" t="s">
        <v>35</v>
      </c>
      <c r="B31" s="23">
        <f>IFERROR(B8/B18,"")</f>
        <v>0.13636363636363635</v>
      </c>
      <c r="C31" s="23">
        <f>IFERROR(C8/C18,"")</f>
        <v>0.14732142857142858</v>
      </c>
      <c r="D31" s="23">
        <f>IFERROR(D8/D18,"")</f>
        <v>0.12222222222222222</v>
      </c>
      <c r="E31" s="23">
        <f>IFERROR(E8/E18,"")</f>
        <v>0.14285714285714285</v>
      </c>
      <c r="F31" s="23">
        <f>IFERROR(F8/F18,"")</f>
        <v>0.13990147783251231</v>
      </c>
      <c r="G31" s="24">
        <f t="shared" si="1"/>
        <v>0.13990147783251231</v>
      </c>
    </row>
    <row r="32" spans="1:7">
      <c r="A32" s="1" t="s">
        <v>54</v>
      </c>
      <c r="B32" s="25">
        <f>IFERROR(B12/B14,"")</f>
        <v>1.6326530612244898</v>
      </c>
      <c r="C32" s="25">
        <f>IFERROR(C12/C14,"")</f>
        <v>1.6545454545454545</v>
      </c>
      <c r="D32" s="25">
        <f>IFERROR(D12/D14,"")</f>
        <v>1.5652173913043479</v>
      </c>
      <c r="E32" s="25">
        <f>IFERROR(E12/E14,"")</f>
        <v>1.6538461538461537</v>
      </c>
      <c r="F32" s="25">
        <f>IFERROR(F12/F14,"")</f>
        <v>1.64</v>
      </c>
      <c r="G32" s="26">
        <f t="shared" si="1"/>
        <v>1.64</v>
      </c>
    </row>
    <row r="33" spans="1:7">
      <c r="A33" s="1" t="s">
        <v>37</v>
      </c>
      <c r="B33" s="25">
        <f>IFERROR((B12-B13)/B14,"")</f>
        <v>1.2244897959183674</v>
      </c>
      <c r="C33" s="25">
        <f>IFERROR((C12-C13)/C14,"")</f>
        <v>1.2181818181818183</v>
      </c>
      <c r="D33" s="25">
        <f>IFERROR((D12-D13)/D14,"")</f>
        <v>1.1521739130434783</v>
      </c>
      <c r="E33" s="25">
        <f>IFERROR((E12-E13)/E14,"")</f>
        <v>1.2384615384615385</v>
      </c>
      <c r="F33" s="25">
        <f>IFERROR((F12-F13)/F14,"")</f>
        <v>1.22</v>
      </c>
      <c r="G33" s="26">
        <f t="shared" si="1"/>
        <v>1.22</v>
      </c>
    </row>
    <row r="34" spans="1:7">
      <c r="A34" s="1" t="s">
        <v>38</v>
      </c>
      <c r="B34" s="25">
        <f>IFERROR(B11/B14,"")</f>
        <v>0.44897959183673469</v>
      </c>
      <c r="C34" s="25">
        <f>IFERROR(C11/C14,"")</f>
        <v>0.50909090909090904</v>
      </c>
      <c r="D34" s="25">
        <f>IFERROR(D11/D14,"")</f>
        <v>0.39130434782608697</v>
      </c>
      <c r="E34" s="25">
        <f>IFERROR(E11/E14,"")</f>
        <v>0.48076923076923078</v>
      </c>
      <c r="F34" s="25">
        <f>IFERROR(F11/F14,"")</f>
        <v>0.46</v>
      </c>
      <c r="G34" s="26">
        <f t="shared" si="1"/>
        <v>0.46</v>
      </c>
    </row>
    <row r="35" spans="1:7">
      <c r="A35" s="1" t="s">
        <v>113</v>
      </c>
      <c r="B35" s="25">
        <f>IFERROR(B17/B16,"")</f>
        <v>0.703125</v>
      </c>
      <c r="C35" s="25">
        <f>IFERROR(C17/C16,"")</f>
        <v>0.72222222222222221</v>
      </c>
      <c r="D35" s="25">
        <f>IFERROR(D17/D16,"")</f>
        <v>0.75438596491228072</v>
      </c>
      <c r="E35" s="25">
        <f>IFERROR(E17/E16,"")</f>
        <v>0.68840579710144922</v>
      </c>
      <c r="F35" s="25">
        <f>IFERROR(F17/F16,"")</f>
        <v>0.70229007633587781</v>
      </c>
      <c r="G35" s="26">
        <f t="shared" si="1"/>
        <v>0.703125</v>
      </c>
    </row>
    <row r="36" spans="1:7">
      <c r="A36" s="1" t="s">
        <v>40</v>
      </c>
      <c r="B36" s="25">
        <f>IFERROR(B17/B7,"")</f>
        <v>2.6470588235294117</v>
      </c>
      <c r="C36" s="25">
        <f>IFERROR(C17/C7,"")</f>
        <v>2.5365853658536586</v>
      </c>
      <c r="D36" s="25">
        <f>IFERROR(D17/D7,"")</f>
        <v>2.9655172413793105</v>
      </c>
      <c r="E36" s="25">
        <f>IFERROR(E17/E7,"")</f>
        <v>2.5</v>
      </c>
      <c r="F36" s="25">
        <f>IFERROR(F17/F7,"")</f>
        <v>2.5842696629213484</v>
      </c>
      <c r="G36" s="26">
        <f t="shared" si="1"/>
        <v>2.5842696629213484</v>
      </c>
    </row>
    <row r="37" spans="1:7">
      <c r="A37" s="1" t="s">
        <v>41</v>
      </c>
      <c r="B37" s="25">
        <f>IFERROR((B17-B11)/B7,"")</f>
        <v>2</v>
      </c>
      <c r="C37" s="25">
        <f>IFERROR((C17-C11)/C7,"")</f>
        <v>1.8536585365853659</v>
      </c>
      <c r="D37" s="25">
        <f>IFERROR((D17-D11)/D7,"")</f>
        <v>2.3448275862068964</v>
      </c>
      <c r="E37" s="25">
        <f>IFERROR((E17-E11)/E7,"")</f>
        <v>1.8421052631578947</v>
      </c>
      <c r="F37" s="25">
        <f>IFERROR((F17-F11)/F7,"")</f>
        <v>1.9382022471910112</v>
      </c>
      <c r="G37" s="26">
        <f t="shared" si="1"/>
        <v>1.9382022471910112</v>
      </c>
    </row>
    <row r="38" spans="1:7">
      <c r="A38" s="1" t="s">
        <v>42</v>
      </c>
      <c r="B38" s="25">
        <f>IFERROR(B8/B10,"")</f>
        <v>6.1363636363636367</v>
      </c>
      <c r="C38" s="25">
        <f>IFERROR(C8/C10,"")</f>
        <v>5.8928571428571432</v>
      </c>
      <c r="D38" s="25">
        <f>IFERROR(D8/D10,"")</f>
        <v>5.2380952380952381</v>
      </c>
      <c r="E38" s="25">
        <f>IFERROR(E8/E10,"")</f>
        <v>6.25</v>
      </c>
      <c r="F38" s="25">
        <f>IFERROR(F8/F10,"")</f>
        <v>6.1739130434782608</v>
      </c>
      <c r="G38" s="26">
        <f t="shared" si="1"/>
        <v>6.1363636363636367</v>
      </c>
    </row>
    <row r="39" spans="1:7">
      <c r="A39" s="1" t="s">
        <v>114</v>
      </c>
      <c r="B39" s="25">
        <f>IFERROR(B5/B15,"")</f>
        <v>0.6785714285714286</v>
      </c>
      <c r="C39" s="25">
        <f>IFERROR(C5/C15,"")</f>
        <v>0.69620253164556967</v>
      </c>
      <c r="D39" s="25">
        <f>IFERROR(D5/D15,"")</f>
        <v>0.68359375</v>
      </c>
      <c r="E39" s="25">
        <f>IFERROR(E5/E15,"")</f>
        <v>0.68791946308724827</v>
      </c>
      <c r="F39" s="25">
        <f>IFERROR(F5/F15,"")</f>
        <v>0.68531468531468531</v>
      </c>
      <c r="G39" s="26">
        <f t="shared" si="1"/>
        <v>0.68531468531468531</v>
      </c>
    </row>
    <row r="40" spans="1:7">
      <c r="A40" s="1" t="s">
        <v>44</v>
      </c>
      <c r="B40" s="25">
        <f>IFERROR(B5/B19,"")</f>
        <v>5.4285714285714288</v>
      </c>
      <c r="C40" s="25">
        <f>IFERROR(C5/C19,"")</f>
        <v>5.5</v>
      </c>
      <c r="D40" s="25">
        <f>IFERROR(D5/D19,"")</f>
        <v>5.645161290322581</v>
      </c>
      <c r="E40" s="25">
        <f>IFERROR(E5/E19,"")</f>
        <v>5.5405405405405403</v>
      </c>
      <c r="F40" s="25">
        <f>IFERROR(F5/F19,"")</f>
        <v>5.5056179775280896</v>
      </c>
      <c r="G40" s="26">
        <f t="shared" si="1"/>
        <v>5.5056179775280896</v>
      </c>
    </row>
    <row r="41" spans="1:7">
      <c r="A41" s="1" t="s">
        <v>55</v>
      </c>
      <c r="B41" s="25">
        <f>IFERROR((B20*B21)/B9,"")</f>
        <v>9.6470588235294112</v>
      </c>
      <c r="C41" s="25">
        <f>IFERROR((C20*C21)/C9,"")</f>
        <v>8.9523809523809526</v>
      </c>
      <c r="D41" s="25">
        <f>IFERROR((D20*D21)/D9,"")</f>
        <v>10.615384615384615</v>
      </c>
      <c r="E41" s="25">
        <f>IFERROR((E20*E21)/E9,"")</f>
        <v>9.2631578947368425</v>
      </c>
      <c r="F41" s="25">
        <f>IFERROR((F20*F21)/F9,"")</f>
        <v>9.545454545454545</v>
      </c>
      <c r="G41" s="26">
        <f t="shared" si="1"/>
        <v>9.545454545454545</v>
      </c>
    </row>
    <row r="42" spans="1:7">
      <c r="A42" s="1" t="s">
        <v>46</v>
      </c>
      <c r="B42" s="25">
        <f>IFERROR((B20*B21)/B16,"")</f>
        <v>1.2812499999999998</v>
      </c>
      <c r="C42" s="25">
        <f>IFERROR((C20*C21)/C16,"")</f>
        <v>1.3055555555555556</v>
      </c>
      <c r="D42" s="25">
        <f>IFERROR((D20*D21)/D16,"")</f>
        <v>1.2105263157894737</v>
      </c>
      <c r="E42" s="25">
        <f>IFERROR((E20*E21)/E16,"")</f>
        <v>1.2753623188405798</v>
      </c>
      <c r="F42" s="25">
        <f>IFERROR((F20*F21)/F16,"")</f>
        <v>1.282442748091603</v>
      </c>
      <c r="G42" s="26">
        <f t="shared" si="1"/>
        <v>1.2812499999999998</v>
      </c>
    </row>
    <row r="43" spans="1:7">
      <c r="A43" s="1" t="s">
        <v>47</v>
      </c>
      <c r="B43" s="25">
        <f>IFERROR(((B20*B21)+B17-B11)/B7,"")</f>
        <v>6.8235294117647056</v>
      </c>
      <c r="C43" s="25">
        <f>IFERROR(((C20*C21)+C17-C11)/C7,"")</f>
        <v>6.4390243902439028</v>
      </c>
      <c r="D43" s="25">
        <f>IFERROR(((D20*D21)+D17-D11)/D7,"")</f>
        <v>7.1034482758620694</v>
      </c>
      <c r="E43" s="25">
        <f>IFERROR(((E20*E21)+E17-E11)/E7,"")</f>
        <v>6.4736842105263159</v>
      </c>
      <c r="F43" s="25">
        <f>IFERROR(((F20*F21)+F17-F11)/F7,"")</f>
        <v>6.6573033707865168</v>
      </c>
      <c r="G43" s="26">
        <f t="shared" si="1"/>
        <v>6.6573033707865168</v>
      </c>
    </row>
    <row r="44" spans="1:7">
      <c r="A44" s="1" t="s">
        <v>48</v>
      </c>
      <c r="B44" s="25">
        <f>IFERROR(((B20*B21)+B17-B11)/B8,"")</f>
        <v>8.5925925925925934</v>
      </c>
      <c r="C44" s="25">
        <f>IFERROR(((C20*C21)+C17-C11)/C8,"")</f>
        <v>8</v>
      </c>
      <c r="D44" s="25">
        <f>IFERROR(((D20*D21)+D17-D11)/D8,"")</f>
        <v>9.3636363636363633</v>
      </c>
      <c r="E44" s="25">
        <f>IFERROR(((E20*E21)+E17-E11)/E8,"")</f>
        <v>8.1999999999999993</v>
      </c>
      <c r="F44" s="25">
        <f>IFERROR(((F20*F21)+F17-F11)/F8,"")</f>
        <v>8.3450704225352119</v>
      </c>
      <c r="G44" s="26">
        <f t="shared" si="1"/>
        <v>8.3450704225352119</v>
      </c>
    </row>
    <row r="45" spans="1:7" s="11" customFormat="1">
      <c r="A45" s="12"/>
      <c r="B45" s="12"/>
      <c r="C45" s="12"/>
      <c r="D45" s="12"/>
      <c r="E45" s="12"/>
      <c r="F45" s="12"/>
      <c r="G45" s="12"/>
    </row>
    <row r="46" spans="1:7" s="11" customFormat="1">
      <c r="A46" s="12"/>
      <c r="B46" s="12"/>
      <c r="C46" s="12"/>
      <c r="D46" s="12"/>
      <c r="E46" s="12"/>
      <c r="F46" s="12"/>
      <c r="G46" s="12"/>
    </row>
    <row r="47" spans="1:7" s="11" customFormat="1">
      <c r="A47" s="12"/>
      <c r="B47" s="12"/>
      <c r="C47" s="12"/>
      <c r="D47" s="12"/>
      <c r="E47" s="12"/>
      <c r="F47" s="12"/>
      <c r="G47" s="12"/>
    </row>
    <row r="48" spans="1:7" s="11" customFormat="1">
      <c r="A48" s="12"/>
      <c r="B48" s="12"/>
      <c r="C48" s="12"/>
      <c r="D48" s="12"/>
      <c r="E48" s="12"/>
      <c r="F48" s="12"/>
      <c r="G48" s="12"/>
    </row>
    <row r="49" spans="1:7" s="11" customFormat="1">
      <c r="A49" s="12"/>
      <c r="B49" s="12"/>
      <c r="C49" s="12"/>
      <c r="D49" s="12"/>
      <c r="E49" s="12"/>
      <c r="F49" s="12"/>
      <c r="G49" s="12"/>
    </row>
    <row r="50" spans="1:7" s="11" customFormat="1">
      <c r="A50" s="12"/>
      <c r="B50" s="12"/>
      <c r="C50" s="12"/>
      <c r="D50" s="12"/>
      <c r="E50" s="12"/>
      <c r="F50" s="12"/>
      <c r="G50" s="12"/>
    </row>
    <row r="51" spans="1:7" s="11" customFormat="1"/>
    <row r="52" spans="1:7" s="11" customFormat="1"/>
    <row r="53" spans="1:7" s="11" customFormat="1"/>
    <row r="54" spans="1:7" s="11" customFormat="1"/>
    <row r="55" spans="1:7" s="11" customFormat="1"/>
    <row r="56" spans="1:7" s="11" customFormat="1"/>
    <row r="57" spans="1:7" s="11" customFormat="1"/>
    <row r="58" spans="1:7" s="11" customFormat="1"/>
    <row r="59" spans="1:7" s="11" customFormat="1"/>
    <row r="60" spans="1:7" s="11" customFormat="1"/>
    <row r="61" spans="1:7" s="11" customFormat="1"/>
    <row r="62" spans="1:7" s="11" customFormat="1"/>
    <row r="63" spans="1:7" s="11" customFormat="1"/>
    <row r="64" spans="1:7" s="11" customFormat="1"/>
    <row r="65" s="11" customFormat="1"/>
    <row r="66" s="11" customFormat="1"/>
    <row r="67" s="11" customFormat="1"/>
    <row r="68" s="11" customFormat="1"/>
    <row r="69" s="11" customFormat="1"/>
    <row r="70" s="11" customFormat="1"/>
    <row r="71" s="11" customFormat="1"/>
    <row r="72" s="11" customFormat="1"/>
    <row r="73" s="11" customFormat="1"/>
    <row r="74" s="11" customFormat="1"/>
    <row r="75" s="11" customFormat="1"/>
    <row r="76" s="11" customFormat="1"/>
    <row r="77" s="11" customFormat="1"/>
    <row r="78" s="11" customFormat="1"/>
    <row r="79" s="11" customFormat="1"/>
    <row r="80" s="11" customFormat="1"/>
    <row r="81" s="11" customFormat="1"/>
    <row r="82" s="11" customFormat="1"/>
    <row r="83" s="11" customFormat="1"/>
    <row r="84" s="11" customFormat="1"/>
    <row r="85" s="11" customFormat="1"/>
    <row r="86" s="11" customFormat="1"/>
    <row r="87" s="11" customFormat="1"/>
    <row r="88" s="11" customFormat="1"/>
    <row r="89" s="11" customFormat="1"/>
    <row r="90" s="11" customFormat="1"/>
    <row r="91" s="11" customFormat="1"/>
    <row r="92" s="11" customFormat="1"/>
    <row r="93" s="11" customFormat="1"/>
    <row r="94" s="11" customFormat="1"/>
    <row r="95" s="11" customFormat="1"/>
    <row r="96" s="11" customFormat="1"/>
    <row r="97" s="11" customFormat="1"/>
    <row r="98" s="11" customFormat="1"/>
    <row r="99" s="11" customFormat="1"/>
    <row r="100" s="11" customFormat="1"/>
    <row r="101" s="11" customFormat="1"/>
    <row r="102" s="11" customFormat="1"/>
    <row r="103" s="11" customFormat="1"/>
    <row r="104" s="11" customFormat="1"/>
    <row r="105" s="11" customFormat="1"/>
    <row r="106" s="11" customFormat="1"/>
    <row r="107" s="11" customFormat="1"/>
    <row r="108" s="11" customFormat="1"/>
    <row r="109" s="11" customFormat="1"/>
    <row r="110" s="11" customFormat="1"/>
    <row r="111" s="11" customFormat="1"/>
    <row r="112" s="11" customFormat="1"/>
    <row r="113" s="11" customFormat="1"/>
    <row r="114" s="11" customFormat="1"/>
    <row r="115" s="11" customFormat="1"/>
    <row r="116" s="11" customFormat="1"/>
    <row r="117" s="11" customFormat="1"/>
    <row r="118" s="11" customFormat="1"/>
    <row r="119" s="11" customFormat="1"/>
    <row r="120" s="11" customFormat="1"/>
    <row r="121" s="11" customFormat="1"/>
    <row r="122" s="11" customFormat="1"/>
    <row r="123" s="11" customFormat="1"/>
    <row r="124" s="11" customFormat="1"/>
    <row r="125" s="11" customFormat="1"/>
    <row r="126" s="11" customFormat="1"/>
    <row r="127" s="11" customFormat="1"/>
    <row r="128" s="11" customFormat="1"/>
    <row r="129" s="11" customFormat="1"/>
    <row r="130" s="11" customFormat="1"/>
    <row r="131" s="11" customFormat="1"/>
    <row r="132" s="11" customFormat="1"/>
    <row r="133" s="11" customFormat="1"/>
    <row r="134" s="11" customFormat="1"/>
    <row r="135" s="11" customFormat="1"/>
    <row r="136" s="11" customFormat="1"/>
    <row r="137" s="11" customFormat="1"/>
    <row r="138" s="11" customFormat="1"/>
    <row r="139" s="11" customFormat="1"/>
    <row r="140" s="11" customFormat="1"/>
    <row r="141" s="11" customFormat="1"/>
    <row r="142" s="11" customFormat="1"/>
    <row r="143" s="11" customFormat="1"/>
    <row r="144" s="11" customFormat="1"/>
    <row r="145" s="11" customFormat="1"/>
    <row r="146" s="11" customFormat="1"/>
    <row r="147" s="11" customFormat="1"/>
    <row r="148" s="11" customFormat="1"/>
    <row r="149" s="11" customFormat="1"/>
    <row r="150" s="11" customFormat="1"/>
    <row r="151" s="11" customFormat="1"/>
    <row r="152" s="11" customFormat="1"/>
    <row r="153" s="11" customFormat="1"/>
    <row r="154" s="11" customFormat="1"/>
    <row r="155" s="11" customFormat="1"/>
    <row r="156" s="11" customFormat="1"/>
    <row r="157" s="11" customFormat="1"/>
    <row r="158" s="11" customFormat="1"/>
    <row r="159" s="11" customFormat="1"/>
    <row r="160" s="11" customFormat="1"/>
    <row r="161" s="11" customFormat="1"/>
    <row r="162" s="11" customFormat="1"/>
    <row r="163" s="11" customFormat="1"/>
    <row r="164" s="11" customFormat="1"/>
    <row r="165" s="11" customFormat="1"/>
    <row r="166" s="11" customFormat="1"/>
    <row r="167" s="11" customFormat="1"/>
    <row r="168" s="11" customFormat="1"/>
    <row r="169" s="11" customFormat="1"/>
    <row r="170" s="11" customFormat="1"/>
    <row r="171" s="11" customFormat="1"/>
    <row r="172" s="11" customFormat="1"/>
    <row r="173" s="11" customFormat="1"/>
    <row r="174" s="11" customFormat="1"/>
    <row r="175" s="11" customFormat="1"/>
    <row r="176" s="11" customFormat="1"/>
    <row r="177" s="11" customFormat="1"/>
    <row r="178" s="11" customFormat="1"/>
    <row r="179" s="11" customFormat="1"/>
    <row r="180" s="11" customFormat="1"/>
    <row r="181" s="11" customFormat="1"/>
    <row r="182" s="11" customFormat="1"/>
    <row r="183" s="11" customFormat="1"/>
    <row r="184" s="11" customFormat="1"/>
    <row r="185" s="11" customFormat="1"/>
    <row r="186" s="11" customFormat="1"/>
    <row r="187" s="11" customFormat="1"/>
    <row r="188" s="11" customFormat="1"/>
    <row r="189" s="11" customFormat="1"/>
    <row r="190" s="11" customFormat="1"/>
    <row r="191" s="11" customFormat="1"/>
    <row r="192" s="11" customFormat="1"/>
    <row r="193" s="11" customFormat="1"/>
    <row r="194" s="11" customFormat="1"/>
    <row r="195" s="11" customFormat="1"/>
    <row r="196" s="11" customFormat="1"/>
    <row r="197" s="11" customFormat="1"/>
    <row r="198" s="11" customFormat="1"/>
    <row r="199" s="11" customFormat="1"/>
    <row r="200" s="11" customFormat="1"/>
    <row r="201" s="11" customFormat="1"/>
    <row r="202" s="11" customFormat="1"/>
    <row r="203" s="11" customFormat="1"/>
    <row r="204" s="11" customFormat="1"/>
    <row r="205" s="11" customFormat="1"/>
    <row r="206" s="11" customFormat="1"/>
    <row r="207" s="11" customFormat="1"/>
    <row r="208" s="11" customFormat="1"/>
    <row r="209" s="11" customFormat="1"/>
    <row r="210" s="11" customFormat="1"/>
    <row r="211" s="11" customFormat="1"/>
    <row r="212" s="11" customFormat="1"/>
    <row r="213" s="11" customFormat="1"/>
    <row r="214" s="11" customFormat="1"/>
    <row r="215" s="11" customFormat="1"/>
    <row r="216" s="11" customFormat="1"/>
    <row r="217" s="11" customFormat="1"/>
    <row r="218" s="11" customFormat="1"/>
    <row r="219" s="11" customFormat="1"/>
    <row r="220" s="11" customFormat="1"/>
    <row r="221" s="11" customFormat="1"/>
  </sheetData>
  <mergeCells count="2">
    <mergeCell ref="A1:G1"/>
    <mergeCell ref="A2:G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Inputs</vt:lpstr>
      <vt:lpstr>Ratios</vt:lpstr>
      <vt:lpstr>Dashboard</vt:lpstr>
      <vt:lpstr>Guide</vt:lpstr>
      <vt:lpstr>Peer Group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Sotiris Chinos</dc:creator>
  <cp:lastModifiedBy>Sotiris Chinos</cp:lastModifiedBy>
  <dcterms:created xsi:type="dcterms:W3CDTF">2026-10-07T08:28:15Z</dcterms:created>
  <dcterms:modified xsi:type="dcterms:W3CDTF">2026-10-07T08:28:15Z</dcterms:modified>
</cp:coreProperties>
</file>